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Swaasthyam\Desktop\"/>
    </mc:Choice>
  </mc:AlternateContent>
  <xr:revisionPtr revIDLastSave="0" documentId="13_ncr:1_{A9D44EC5-0950-4618-8CC3-DA551C9084D5}" xr6:coauthVersionLast="47" xr6:coauthVersionMax="47" xr10:uidLastSave="{00000000-0000-0000-0000-000000000000}"/>
  <bookViews>
    <workbookView xWindow="-98" yWindow="-98" windowWidth="19396" windowHeight="10395" firstSheet="5" activeTab="6" xr2:uid="{00000000-000D-0000-FFFF-FFFF00000000}"/>
  </bookViews>
  <sheets>
    <sheet name="IDPW" sheetId="1" r:id="rId1"/>
    <sheet name="Diet plan" sheetId="21" r:id="rId2"/>
    <sheet name="Client Membership" sheetId="23" r:id="rId3"/>
    <sheet name="Clients Diet" sheetId="27" r:id="rId4"/>
    <sheet name="Points" sheetId="25" r:id="rId5"/>
    <sheet name="Address" sheetId="24" r:id="rId6"/>
    <sheet name="USIDPW" sheetId="26" r:id="rId7"/>
    <sheet name="Sheet1" sheetId="34" r:id="rId8"/>
    <sheet name="Sheet2" sheetId="35" r:id="rId9"/>
    <sheet name="Sheet4" sheetId="28" r:id="rId10"/>
    <sheet name="Sheet8" sheetId="31" r:id="rId11"/>
    <sheet name="Sheet5" sheetId="33" r:id="rId12"/>
  </sheets>
  <definedNames>
    <definedName name="_xlnm._FilterDatabase" localSheetId="2" hidden="1">'Client Membership'!$A$4:$Q$105</definedName>
    <definedName name="_xlnm._FilterDatabase" localSheetId="3" hidden="1">'Clients Diet'!$A$5:$E$111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26" l="1"/>
  <c r="P8" i="26" s="1"/>
  <c r="P9" i="26" s="1"/>
  <c r="P10" i="26" s="1"/>
  <c r="P11" i="26" s="1"/>
  <c r="P12" i="26" s="1"/>
  <c r="P13" i="26" s="1"/>
  <c r="P14" i="26" s="1"/>
  <c r="P15" i="26" s="1"/>
  <c r="P16" i="26" s="1"/>
  <c r="P17" i="26" s="1"/>
  <c r="P18" i="26" s="1"/>
  <c r="P19" i="26" s="1"/>
  <c r="P20" i="26" s="1"/>
  <c r="P21" i="26" s="1"/>
  <c r="P22" i="26" s="1"/>
  <c r="P23" i="26" s="1"/>
  <c r="P24" i="26" s="1"/>
  <c r="P25" i="26" s="1"/>
  <c r="P26" i="26" s="1"/>
  <c r="P27" i="26" s="1"/>
  <c r="P28" i="26" s="1"/>
  <c r="P29" i="26" s="1"/>
  <c r="AK56" i="26"/>
  <c r="AK57" i="26" s="1"/>
  <c r="AK58" i="26" s="1"/>
  <c r="AK59" i="26" s="1"/>
  <c r="AK60" i="26" s="1"/>
  <c r="AK61" i="26" s="1"/>
  <c r="AK62" i="26" s="1"/>
  <c r="AK63" i="26" s="1"/>
  <c r="AK64" i="26" s="1"/>
  <c r="AK65" i="26" s="1"/>
  <c r="AK66" i="26" s="1"/>
  <c r="AK67" i="26" s="1"/>
  <c r="AK68" i="26" s="1"/>
  <c r="AK69" i="26" s="1"/>
  <c r="AK70" i="26" s="1"/>
  <c r="AK71" i="26" s="1"/>
  <c r="AK72" i="26" s="1"/>
  <c r="AK55" i="26"/>
  <c r="E15" i="34"/>
  <c r="E14" i="34"/>
  <c r="E21" i="34"/>
  <c r="E20" i="34"/>
  <c r="E19" i="34"/>
  <c r="E13" i="34"/>
  <c r="E18" i="34"/>
  <c r="E10" i="34"/>
  <c r="E9" i="34"/>
  <c r="E8" i="34"/>
  <c r="E7" i="34"/>
  <c r="E6" i="34"/>
  <c r="E5" i="34"/>
  <c r="E4" i="34"/>
  <c r="P122" i="26"/>
  <c r="I160" i="26"/>
  <c r="H160" i="26"/>
  <c r="G160" i="26"/>
  <c r="F160" i="26"/>
  <c r="AF74" i="26" l="1"/>
  <c r="AG75" i="26" l="1"/>
  <c r="AG82" i="26"/>
  <c r="AG84" i="26" l="1"/>
  <c r="S31" i="31" l="1"/>
  <c r="S32" i="31" s="1"/>
  <c r="R34" i="31"/>
  <c r="R35" i="31" s="1"/>
  <c r="Q33" i="31"/>
  <c r="R32" i="31" s="1"/>
  <c r="O16" i="31"/>
  <c r="O17" i="31" s="1"/>
  <c r="Q17" i="31"/>
  <c r="Q18" i="31" s="1"/>
  <c r="Q20" i="31" s="1"/>
  <c r="P17" i="31"/>
  <c r="P18" i="31" s="1"/>
  <c r="P20" i="31" s="1"/>
  <c r="R20" i="31" s="1"/>
  <c r="R33" i="31" l="1"/>
  <c r="Q34" i="31"/>
  <c r="M16" i="31"/>
  <c r="M20" i="31"/>
  <c r="M19" i="31"/>
  <c r="M18" i="31"/>
  <c r="L21" i="31" l="1"/>
  <c r="K21" i="31"/>
  <c r="I21" i="31"/>
  <c r="I28" i="31" s="1"/>
  <c r="H21" i="31"/>
  <c r="H28" i="31" s="1"/>
  <c r="G21" i="31"/>
  <c r="G28" i="31" s="1"/>
  <c r="F21" i="31"/>
  <c r="F28" i="31" s="1"/>
  <c r="E21" i="31"/>
  <c r="E28" i="31" s="1"/>
  <c r="D21" i="31"/>
  <c r="D28" i="31" s="1"/>
  <c r="C21" i="31"/>
  <c r="C28" i="31" s="1"/>
  <c r="J11" i="31"/>
  <c r="J21" i="31" s="1"/>
  <c r="M17" i="31" l="1"/>
  <c r="M15" i="31"/>
  <c r="M14" i="31"/>
  <c r="M13" i="31"/>
  <c r="M12" i="31"/>
  <c r="M11" i="31"/>
  <c r="M10" i="31"/>
  <c r="M9" i="31"/>
  <c r="M8" i="31"/>
  <c r="M7" i="31"/>
  <c r="M6" i="31"/>
  <c r="M5" i="31"/>
  <c r="M4" i="31"/>
  <c r="M3" i="31"/>
  <c r="M21" i="31" l="1"/>
  <c r="M28" i="31" s="1"/>
  <c r="N44" i="23" l="1"/>
  <c r="P59" i="23" l="1"/>
  <c r="P58" i="23"/>
  <c r="P57" i="23"/>
  <c r="P56" i="23" l="1"/>
  <c r="Q56" i="23" s="1"/>
  <c r="P55" i="23" l="1"/>
  <c r="Q55" i="23" s="1"/>
  <c r="O45" i="23" l="1"/>
  <c r="P45" i="23" s="1"/>
  <c r="Q45" i="23" s="1"/>
  <c r="P54" i="23" l="1"/>
  <c r="Q54" i="23" s="1"/>
  <c r="P53" i="23"/>
  <c r="Q53" i="23" s="1"/>
  <c r="O52" i="23"/>
  <c r="O51" i="23"/>
  <c r="O50" i="23"/>
  <c r="O49" i="23"/>
  <c r="O46" i="23"/>
  <c r="O44" i="23"/>
  <c r="P44" i="23" s="1"/>
  <c r="Q44" i="23" s="1"/>
  <c r="O41" i="23"/>
  <c r="N39" i="23"/>
  <c r="O39" i="23" s="1"/>
  <c r="P39" i="23" s="1"/>
  <c r="O35" i="23"/>
  <c r="P35" i="23" s="1"/>
  <c r="Q35" i="23" s="1"/>
  <c r="Q6" i="23"/>
  <c r="O47" i="23" l="1"/>
  <c r="P47" i="23" s="1"/>
  <c r="Q47" i="23" s="1"/>
  <c r="O48" i="23"/>
  <c r="P48" i="23" s="1"/>
  <c r="Q48" i="23" s="1"/>
  <c r="P49" i="23"/>
  <c r="Q49" i="23" s="1"/>
  <c r="P50" i="23"/>
  <c r="Q50" i="23" s="1"/>
  <c r="P51" i="23"/>
  <c r="Q51" i="23" s="1"/>
  <c r="P52" i="23"/>
  <c r="Q52" i="23" s="1"/>
  <c r="P46" i="23"/>
  <c r="Q46" i="23" s="1"/>
  <c r="O31" i="23" l="1"/>
  <c r="M38" i="23" l="1"/>
  <c r="N32" i="23"/>
  <c r="M30" i="23"/>
  <c r="M28" i="23" l="1"/>
  <c r="J70" i="25" l="1"/>
  <c r="I118" i="25" l="1"/>
  <c r="I115" i="25"/>
  <c r="I71" i="25"/>
  <c r="N115" i="25"/>
  <c r="N114" i="25"/>
  <c r="N113" i="25"/>
  <c r="N112" i="25"/>
  <c r="M116" i="25"/>
  <c r="L116" i="25"/>
  <c r="K116" i="25"/>
  <c r="J116" i="25"/>
  <c r="F116" i="25"/>
  <c r="E116" i="25"/>
  <c r="D116" i="25"/>
  <c r="O43" i="23"/>
  <c r="P43" i="23" s="1"/>
  <c r="Q43" i="23" s="1"/>
  <c r="I68" i="25"/>
  <c r="N68" i="25" s="1"/>
  <c r="I54" i="25"/>
  <c r="N67" i="25"/>
  <c r="N66" i="25"/>
  <c r="N65" i="25"/>
  <c r="N64" i="25"/>
  <c r="M69" i="25"/>
  <c r="L69" i="25"/>
  <c r="K69" i="25"/>
  <c r="J69" i="25"/>
  <c r="F69" i="25"/>
  <c r="E69" i="25"/>
  <c r="D69" i="25"/>
  <c r="I69" i="25" l="1"/>
  <c r="AO29" i="23" l="1"/>
  <c r="AP35" i="23"/>
  <c r="AO35" i="23"/>
  <c r="AN40" i="23" s="1"/>
  <c r="AN41" i="23" s="1"/>
  <c r="AN64" i="23" s="1"/>
  <c r="AN67" i="23" s="1"/>
  <c r="AN35" i="23"/>
  <c r="AM35" i="23"/>
  <c r="P41" i="23"/>
  <c r="Q41" i="23" s="1"/>
  <c r="O42" i="23"/>
  <c r="M33" i="23" l="1"/>
  <c r="N36" i="23" l="1"/>
  <c r="N37" i="23"/>
  <c r="O37" i="23" s="1"/>
  <c r="N38" i="23"/>
  <c r="Q39" i="23"/>
  <c r="P37" i="23" l="1"/>
  <c r="Q37" i="23" s="1"/>
  <c r="N110" i="25"/>
  <c r="N111" i="25"/>
  <c r="I72" i="25"/>
  <c r="I70" i="25" l="1"/>
  <c r="N63" i="25"/>
  <c r="I101" i="25" l="1"/>
  <c r="I116" i="25" s="1"/>
  <c r="N109" i="25" l="1"/>
  <c r="N62" i="25"/>
  <c r="N108" i="25" l="1"/>
  <c r="N61" i="25"/>
  <c r="G86" i="25" l="1"/>
  <c r="G77" i="25"/>
  <c r="H71" i="25"/>
  <c r="N107" i="25" l="1"/>
  <c r="N60" i="25"/>
  <c r="N106" i="25" l="1"/>
  <c r="N59" i="25"/>
  <c r="A4" i="26" l="1"/>
  <c r="A5" i="26" s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l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N105" i="25"/>
  <c r="N104" i="25"/>
  <c r="N58" i="25"/>
  <c r="N57" i="25"/>
  <c r="M31" i="23"/>
  <c r="P31" i="23" l="1"/>
  <c r="Q31" i="23" s="1"/>
  <c r="G44" i="25"/>
  <c r="G37" i="25"/>
  <c r="G35" i="25"/>
  <c r="G34" i="25"/>
  <c r="H89" i="25"/>
  <c r="H116" i="25" s="1"/>
  <c r="N103" i="25"/>
  <c r="H42" i="25"/>
  <c r="H69" i="25" s="1"/>
  <c r="N56" i="25"/>
  <c r="G48" i="25" l="1"/>
  <c r="N102" i="25" l="1"/>
  <c r="K15" i="23" l="1"/>
  <c r="N55" i="25"/>
  <c r="M29" i="23" l="1"/>
  <c r="H70" i="25"/>
  <c r="H72" i="25"/>
  <c r="N29" i="23" l="1"/>
  <c r="O29" i="23" s="1"/>
  <c r="P29" i="23" s="1"/>
  <c r="Q29" i="23" s="1"/>
  <c r="G118" i="25" l="1"/>
  <c r="G95" i="25"/>
  <c r="G43" i="25" l="1"/>
  <c r="G69" i="25" s="1"/>
  <c r="R51" i="25"/>
  <c r="T69" i="25"/>
  <c r="T70" i="25" s="1"/>
  <c r="G91" i="25"/>
  <c r="M73" i="25"/>
  <c r="L73" i="25"/>
  <c r="K73" i="25"/>
  <c r="J73" i="25"/>
  <c r="I73" i="25"/>
  <c r="E73" i="25"/>
  <c r="D73" i="25"/>
  <c r="F72" i="25"/>
  <c r="F73" i="25" s="1"/>
  <c r="G72" i="25"/>
  <c r="G90" i="25" l="1"/>
  <c r="N101" i="25" l="1"/>
  <c r="N100" i="25"/>
  <c r="N99" i="25"/>
  <c r="N98" i="25"/>
  <c r="N97" i="25"/>
  <c r="N96" i="25"/>
  <c r="N95" i="25"/>
  <c r="N94" i="25"/>
  <c r="N93" i="25"/>
  <c r="N92" i="25"/>
  <c r="N91" i="25"/>
  <c r="N90" i="25"/>
  <c r="N89" i="25"/>
  <c r="N88" i="25"/>
  <c r="N87" i="25"/>
  <c r="N86" i="25"/>
  <c r="N85" i="25"/>
  <c r="N83" i="25"/>
  <c r="N80" i="25"/>
  <c r="N79" i="25"/>
  <c r="N78" i="25"/>
  <c r="N54" i="25"/>
  <c r="N53" i="25"/>
  <c r="N52" i="25"/>
  <c r="N51" i="25"/>
  <c r="N50" i="25"/>
  <c r="N49" i="25"/>
  <c r="N48" i="25"/>
  <c r="N47" i="25"/>
  <c r="N46" i="25"/>
  <c r="N45" i="25"/>
  <c r="N44" i="25"/>
  <c r="N43" i="25"/>
  <c r="N42" i="25"/>
  <c r="N41" i="25"/>
  <c r="N40" i="25"/>
  <c r="N39" i="25"/>
  <c r="N38" i="25"/>
  <c r="N37" i="25"/>
  <c r="N36" i="25"/>
  <c r="N35" i="25"/>
  <c r="N34" i="25"/>
  <c r="N33" i="25"/>
  <c r="N32" i="25"/>
  <c r="N31" i="25"/>
  <c r="G71" i="25" l="1"/>
  <c r="N71" i="25" s="1"/>
  <c r="G70" i="25" l="1"/>
  <c r="G73" i="25" s="1"/>
  <c r="H73" i="25"/>
  <c r="K17" i="23"/>
  <c r="K16" i="23"/>
  <c r="K12" i="23"/>
  <c r="K11" i="23"/>
  <c r="K10" i="23"/>
  <c r="K9" i="23"/>
  <c r="K8" i="23"/>
  <c r="K7" i="23"/>
  <c r="I5" i="23"/>
  <c r="L23" i="23"/>
  <c r="M23" i="23" s="1"/>
  <c r="N23" i="23" s="1"/>
  <c r="G124" i="25" l="1"/>
  <c r="N23" i="25"/>
  <c r="M24" i="25"/>
  <c r="L24" i="25"/>
  <c r="K24" i="25"/>
  <c r="J24" i="25"/>
  <c r="I24" i="25"/>
  <c r="H24" i="25"/>
  <c r="G24" i="25"/>
  <c r="F24" i="25"/>
  <c r="E24" i="25"/>
  <c r="D24" i="25"/>
  <c r="L26" i="23"/>
  <c r="M26" i="23" s="1"/>
  <c r="L25" i="23" l="1"/>
  <c r="M25" i="23" s="1"/>
  <c r="G84" i="25" l="1"/>
  <c r="A78" i="25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31" i="25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3" i="25"/>
  <c r="A4" i="25" s="1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102" i="25" l="1"/>
  <c r="A103" i="25" s="1"/>
  <c r="A104" i="25" s="1"/>
  <c r="A105" i="25" s="1"/>
  <c r="A106" i="25" s="1"/>
  <c r="A107" i="25" s="1"/>
  <c r="A108" i="25" s="1"/>
  <c r="A109" i="25" s="1"/>
  <c r="A110" i="25" s="1"/>
  <c r="A111" i="25" s="1"/>
  <c r="A112" i="25" s="1"/>
  <c r="A113" i="25" s="1"/>
  <c r="A114" i="25" s="1"/>
  <c r="A115" i="25" s="1"/>
  <c r="A56" i="25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R52" i="25"/>
  <c r="R54" i="25" s="1"/>
  <c r="R69" i="25" s="1"/>
  <c r="N84" i="25"/>
  <c r="N118" i="25"/>
  <c r="N72" i="25"/>
  <c r="N70" i="25"/>
  <c r="G117" i="25"/>
  <c r="M119" i="25" l="1"/>
  <c r="M120" i="25" s="1"/>
  <c r="L119" i="25"/>
  <c r="L120" i="25" s="1"/>
  <c r="K119" i="25"/>
  <c r="K120" i="25" s="1"/>
  <c r="J119" i="25"/>
  <c r="J120" i="25" s="1"/>
  <c r="I119" i="25"/>
  <c r="I120" i="25" s="1"/>
  <c r="H119" i="25"/>
  <c r="H120" i="25" s="1"/>
  <c r="F119" i="25"/>
  <c r="E119" i="25"/>
  <c r="D119" i="25"/>
  <c r="M121" i="25"/>
  <c r="L121" i="25"/>
  <c r="K121" i="25"/>
  <c r="J121" i="25"/>
  <c r="I121" i="25"/>
  <c r="H121" i="25"/>
  <c r="N22" i="25"/>
  <c r="L122" i="25" l="1"/>
  <c r="L125" i="25" s="1"/>
  <c r="L126" i="25" s="1"/>
  <c r="M122" i="25"/>
  <c r="M125" i="25" s="1"/>
  <c r="K122" i="25"/>
  <c r="K125" i="25" s="1"/>
  <c r="K126" i="25" s="1"/>
  <c r="H122" i="25"/>
  <c r="H125" i="25" s="1"/>
  <c r="H126" i="25" s="1"/>
  <c r="I122" i="25"/>
  <c r="I125" i="25" s="1"/>
  <c r="I126" i="25" s="1"/>
  <c r="J122" i="25"/>
  <c r="J125" i="25" s="1"/>
  <c r="J126" i="25" s="1"/>
  <c r="N30" i="25"/>
  <c r="N69" i="25" s="1"/>
  <c r="F124" i="25"/>
  <c r="N124" i="25" s="1"/>
  <c r="G82" i="25"/>
  <c r="N82" i="25" s="1"/>
  <c r="G81" i="25"/>
  <c r="L24" i="23"/>
  <c r="M24" i="23" s="1"/>
  <c r="O23" i="23"/>
  <c r="P23" i="23" s="1"/>
  <c r="Q23" i="23" s="1"/>
  <c r="L22" i="23"/>
  <c r="M22" i="23" s="1"/>
  <c r="N22" i="23" s="1"/>
  <c r="K21" i="23"/>
  <c r="L21" i="23" s="1"/>
  <c r="M21" i="23" s="1"/>
  <c r="K19" i="23"/>
  <c r="L19" i="23" s="1"/>
  <c r="M19" i="23" s="1"/>
  <c r="K18" i="23"/>
  <c r="L18" i="23" s="1"/>
  <c r="M18" i="23" s="1"/>
  <c r="N18" i="23" s="1"/>
  <c r="L17" i="23"/>
  <c r="M17" i="23" s="1"/>
  <c r="L16" i="23"/>
  <c r="M16" i="23" s="1"/>
  <c r="L14" i="23"/>
  <c r="M14" i="23" s="1"/>
  <c r="L12" i="23"/>
  <c r="M12" i="23" s="1"/>
  <c r="L11" i="23"/>
  <c r="L10" i="23"/>
  <c r="M10" i="23" s="1"/>
  <c r="L9" i="23"/>
  <c r="M9" i="23" s="1"/>
  <c r="L8" i="23"/>
  <c r="M8" i="23" s="1"/>
  <c r="J5" i="23"/>
  <c r="K5" i="23" s="1"/>
  <c r="L5" i="23" s="1"/>
  <c r="M5" i="23" s="1"/>
  <c r="N5" i="23" s="1"/>
  <c r="O5" i="23" s="1"/>
  <c r="P5" i="23" s="1"/>
  <c r="Q5" i="23" s="1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G116" i="25" l="1"/>
  <c r="G119" i="25" s="1"/>
  <c r="G120" i="25" s="1"/>
  <c r="N73" i="25"/>
  <c r="N81" i="25"/>
  <c r="N21" i="23"/>
  <c r="O21" i="23" s="1"/>
  <c r="P21" i="23" s="1"/>
  <c r="Q21" i="23" s="1"/>
  <c r="N12" i="23"/>
  <c r="O12" i="23" s="1"/>
  <c r="P12" i="23" s="1"/>
  <c r="Q12" i="23" s="1"/>
  <c r="N17" i="23"/>
  <c r="O17" i="23" s="1"/>
  <c r="P17" i="23" s="1"/>
  <c r="Q17" i="23" s="1"/>
  <c r="N16" i="23"/>
  <c r="O16" i="23" s="1"/>
  <c r="P16" i="23" s="1"/>
  <c r="Q16" i="23" s="1"/>
  <c r="N10" i="23"/>
  <c r="O10" i="23" s="1"/>
  <c r="P10" i="23" s="1"/>
  <c r="Q10" i="23" s="1"/>
  <c r="N14" i="23"/>
  <c r="O14" i="23" s="1"/>
  <c r="P14" i="23" s="1"/>
  <c r="Q14" i="23" s="1"/>
  <c r="N11" i="23"/>
  <c r="O11" i="23" s="1"/>
  <c r="P11" i="23" s="1"/>
  <c r="Q11" i="23" s="1"/>
  <c r="N19" i="23"/>
  <c r="O19" i="23" s="1"/>
  <c r="P19" i="23" s="1"/>
  <c r="Q19" i="23" s="1"/>
  <c r="A21" i="27"/>
  <c r="A22" i="27" s="1"/>
  <c r="A23" i="27" s="1"/>
  <c r="A24" i="27" s="1"/>
  <c r="A25" i="27" s="1"/>
  <c r="A26" i="27" s="1"/>
  <c r="A27" i="27" s="1"/>
  <c r="O22" i="23"/>
  <c r="P22" i="23" s="1"/>
  <c r="Q22" i="23" s="1"/>
  <c r="A28" i="27" l="1"/>
  <c r="A29" i="27" l="1"/>
  <c r="A30" i="27" s="1"/>
  <c r="A31" i="27" l="1"/>
  <c r="A32" i="27" s="1"/>
  <c r="A33" i="27" l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N21" i="25"/>
  <c r="N20" i="25"/>
  <c r="N19" i="25"/>
  <c r="N18" i="25"/>
  <c r="N17" i="25"/>
  <c r="N16" i="25"/>
  <c r="N15" i="25"/>
  <c r="N14" i="25"/>
  <c r="N13" i="25"/>
  <c r="A49" i="27" l="1"/>
  <c r="A50" i="27" s="1"/>
  <c r="A51" i="27" s="1"/>
  <c r="A47" i="27"/>
  <c r="A48" i="27" s="1"/>
  <c r="A52" i="27" l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G121" i="25" l="1"/>
  <c r="F121" i="25"/>
  <c r="N121" i="25" l="1"/>
  <c r="P19" i="25"/>
  <c r="P26" i="25" s="1"/>
  <c r="P28" i="25" s="1"/>
  <c r="P75" i="25" s="1"/>
  <c r="N117" i="25" l="1"/>
  <c r="N77" i="25"/>
  <c r="N116" i="25" s="1"/>
  <c r="G122" i="25"/>
  <c r="G125" i="25" s="1"/>
  <c r="V6" i="25"/>
  <c r="V9" i="25" s="1"/>
  <c r="N25" i="25"/>
  <c r="N12" i="25"/>
  <c r="N11" i="25"/>
  <c r="N10" i="25"/>
  <c r="N9" i="25"/>
  <c r="N8" i="25"/>
  <c r="N7" i="25"/>
  <c r="N6" i="25"/>
  <c r="N5" i="25"/>
  <c r="N4" i="25"/>
  <c r="N3" i="25"/>
  <c r="N2" i="25"/>
  <c r="K26" i="25"/>
  <c r="J26" i="25"/>
  <c r="I26" i="25"/>
  <c r="H26" i="25"/>
  <c r="G26" i="25"/>
  <c r="F26" i="25"/>
  <c r="E26" i="25"/>
  <c r="D26" i="25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4" l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N119" i="25"/>
  <c r="N24" i="25"/>
  <c r="A19" i="23"/>
  <c r="A20" i="23" s="1"/>
  <c r="A21" i="23" s="1"/>
  <c r="A22" i="23" s="1"/>
  <c r="A23" i="23" s="1"/>
  <c r="A24" i="23" s="1"/>
  <c r="A25" i="23" s="1"/>
  <c r="F120" i="25"/>
  <c r="N120" i="25" s="1"/>
  <c r="N122" i="25" s="1"/>
  <c r="N125" i="25" s="1"/>
  <c r="N26" i="25"/>
  <c r="A30" i="24" l="1"/>
  <c r="A31" i="24" s="1"/>
  <c r="A32" i="24" s="1"/>
  <c r="A33" i="24" s="1"/>
  <c r="A26" i="23"/>
  <c r="F122" i="25"/>
  <c r="F125" i="25" s="1"/>
  <c r="G126" i="25" s="1"/>
  <c r="N126" i="25" s="1"/>
  <c r="A34" i="24" l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27" i="23"/>
  <c r="A28" i="23" s="1"/>
  <c r="A29" i="23" l="1"/>
  <c r="A30" i="23" s="1"/>
  <c r="A31" i="23" l="1"/>
  <c r="A32" i="23" s="1"/>
  <c r="A33" i="23" s="1"/>
  <c r="A34" i="23" s="1"/>
  <c r="A35" i="23" s="1"/>
  <c r="A36" i="23" l="1"/>
  <c r="A37" i="23" s="1"/>
  <c r="A38" i="23" l="1"/>
  <c r="A39" i="23" l="1"/>
  <c r="A40" i="23" s="1"/>
  <c r="A41" i="23" s="1"/>
  <c r="A42" i="23" s="1"/>
  <c r="A43" i="23" l="1"/>
  <c r="A44" i="23" l="1"/>
  <c r="A45" i="23" s="1"/>
  <c r="A46" i="23" s="1"/>
  <c r="A47" i="23" s="1"/>
  <c r="A48" i="23" s="1"/>
  <c r="A49" i="23" l="1"/>
  <c r="A50" i="23" s="1"/>
  <c r="A51" i="23" s="1"/>
  <c r="A52" i="23" s="1"/>
  <c r="A53" i="23" s="1"/>
  <c r="A54" i="23" s="1"/>
  <c r="A55" i="23" l="1"/>
  <c r="A56" i="23" l="1"/>
  <c r="A57" i="23" l="1"/>
  <c r="A58" i="23" s="1"/>
  <c r="A59" i="23" s="1"/>
  <c r="A60" i="23" l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A136" i="23" s="1"/>
  <c r="A137" i="23" s="1"/>
  <c r="A138" i="23" s="1"/>
  <c r="A139" i="23" s="1"/>
  <c r="A140" i="23" s="1"/>
  <c r="A141" i="23" s="1"/>
  <c r="A142" i="23" s="1"/>
  <c r="A143" i="23" s="1"/>
  <c r="A144" i="23" s="1"/>
  <c r="A145" i="23" s="1"/>
  <c r="A146" i="23" s="1"/>
  <c r="A147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Gagan Bareja</author>
  </authors>
  <commentList>
    <comment ref="G7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Gagan Bareja:</t>
        </r>
        <r>
          <rPr>
            <sz val="9"/>
            <color indexed="81"/>
            <rFont val="Tahoma"/>
            <family val="2"/>
          </rPr>
          <t xml:space="preserve">
Payment made to Sponser 
- Vivek Kumar 6969
- Nitin Kumar 6969
- Vivek Kumar 19407
- Hardik Chawla 19407
- Shalini Gupta 19407
- Shweta Solanki 6969</t>
        </r>
      </text>
    </comment>
    <comment ref="H7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Gagan Bareja:</t>
        </r>
        <r>
          <rPr>
            <sz val="9"/>
            <color indexed="81"/>
            <rFont val="Tahoma"/>
            <family val="2"/>
          </rPr>
          <t xml:space="preserve">
- Natasha Dhingra 6969
- Ruchy Babbar 19407
- Roshan Singla - 6969</t>
        </r>
      </text>
    </comment>
    <comment ref="I7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Gagan Bareja:</t>
        </r>
        <r>
          <rPr>
            <sz val="9"/>
            <color indexed="81"/>
            <rFont val="Tahoma"/>
            <family val="2"/>
          </rPr>
          <t xml:space="preserve">
Shweta Solanki -6969
Sahil Wali - 6969
Nitin Kumar - 6969
Natasha - 6969
</t>
        </r>
      </text>
    </comment>
    <comment ref="J7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Gagan Bareja:</t>
        </r>
        <r>
          <rPr>
            <sz val="9"/>
            <color indexed="81"/>
            <rFont val="Tahoma"/>
            <family val="2"/>
          </rPr>
          <t xml:space="preserve">
Shweta Solanki -6969
Sahil Wali - 6969
Nitin Kumar - 6969
Natasha - 6969
</t>
        </r>
      </text>
    </comment>
    <comment ref="F124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Gagan Bareja:</t>
        </r>
        <r>
          <rPr>
            <sz val="9"/>
            <color indexed="81"/>
            <rFont val="Tahoma"/>
            <family val="2"/>
          </rPr>
          <t xml:space="preserve">
Courier charges of Natasha 100+Ruchy 151+ Shalini 174</t>
        </r>
      </text>
    </comment>
    <comment ref="G124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Gagan Bareja:</t>
        </r>
        <r>
          <rPr>
            <sz val="9"/>
            <color indexed="81"/>
            <rFont val="Tahoma"/>
            <family val="2"/>
          </rPr>
          <t xml:space="preserve">
Saroj 129
Veena Dahuja 100
Amitoj Singh 100
</t>
        </r>
      </text>
    </comment>
    <comment ref="H124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Gagan Bareja:</t>
        </r>
        <r>
          <rPr>
            <sz val="9"/>
            <color indexed="81"/>
            <rFont val="Tahoma"/>
            <family val="2"/>
          </rPr>
          <t xml:space="preserve">
Shalini Gupta - 205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3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Adm</t>
        </r>
      </text>
    </comment>
    <comment ref="E81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<sst xmlns="http://schemas.openxmlformats.org/spreadsheetml/2006/main" count="2408" uniqueCount="1078">
  <si>
    <t>Vodafone</t>
  </si>
  <si>
    <t>username</t>
  </si>
  <si>
    <t>cagaganbareja</t>
  </si>
  <si>
    <t>password</t>
  </si>
  <si>
    <t>Total</t>
  </si>
  <si>
    <t>Particulars</t>
  </si>
  <si>
    <t>SBI</t>
  </si>
  <si>
    <t>gmail</t>
  </si>
  <si>
    <t>lekhabareja114</t>
  </si>
  <si>
    <t>lekha114</t>
  </si>
  <si>
    <t>ICICI bank</t>
  </si>
  <si>
    <t>paarth@4239</t>
  </si>
  <si>
    <t>Account no.</t>
  </si>
  <si>
    <t>165101505350</t>
  </si>
  <si>
    <t>Transaction password</t>
  </si>
  <si>
    <t>Log in password</t>
  </si>
  <si>
    <t>165101505353</t>
  </si>
  <si>
    <t>UCO Bank</t>
  </si>
  <si>
    <t>Satguru Textiles</t>
  </si>
  <si>
    <t>Name</t>
  </si>
  <si>
    <t>CC limit no.</t>
  </si>
  <si>
    <t>SAT8031</t>
  </si>
  <si>
    <t>KR8031</t>
  </si>
  <si>
    <t>030201507169</t>
  </si>
  <si>
    <t>Bajaj</t>
  </si>
  <si>
    <t>ramesh@4239</t>
  </si>
  <si>
    <t>GAGAN BARIJA</t>
  </si>
  <si>
    <t>kanta@4239</t>
  </si>
  <si>
    <t>rajaram@4239</t>
  </si>
  <si>
    <t>txn password</t>
  </si>
  <si>
    <t>gaganbareja</t>
  </si>
  <si>
    <t>Indusind</t>
  </si>
  <si>
    <t>Card no.</t>
  </si>
  <si>
    <t>4412857577022004</t>
  </si>
  <si>
    <t>09/14</t>
  </si>
  <si>
    <t>09/19</t>
  </si>
  <si>
    <t>Valid from</t>
  </si>
  <si>
    <t>Valid thru</t>
  </si>
  <si>
    <t>GAGAN BAREJA</t>
  </si>
  <si>
    <t>CVV</t>
  </si>
  <si>
    <t>075</t>
  </si>
  <si>
    <t>Irctc</t>
  </si>
  <si>
    <t>lekha@4239</t>
  </si>
  <si>
    <t>5242161002100110</t>
  </si>
  <si>
    <t>GAGAN BUREJA</t>
  </si>
  <si>
    <t>03/18</t>
  </si>
  <si>
    <t>049</t>
  </si>
  <si>
    <t>gagan@4239</t>
  </si>
  <si>
    <t>HDFC</t>
  </si>
  <si>
    <t>Balance</t>
  </si>
  <si>
    <t>St. xavier school</t>
  </si>
  <si>
    <t>P340-109</t>
  </si>
  <si>
    <t>Hangout</t>
  </si>
  <si>
    <t>Tatasky</t>
  </si>
  <si>
    <t>Lekha Bareja</t>
  </si>
  <si>
    <t>Lekha Sethi</t>
  </si>
  <si>
    <t>Standard Chartered</t>
  </si>
  <si>
    <t>Passport</t>
  </si>
  <si>
    <t>lekhabareja</t>
  </si>
  <si>
    <t>99acres.com</t>
  </si>
  <si>
    <t>ca.barejagagan@gmail.com</t>
  </si>
  <si>
    <t>Gagan4239</t>
  </si>
  <si>
    <t>incometaxindia.gov.in</t>
  </si>
  <si>
    <t>AMAPB0354L</t>
  </si>
  <si>
    <t>gagan@4293</t>
  </si>
  <si>
    <t>LIC</t>
  </si>
  <si>
    <t>Gagan#4239</t>
  </si>
  <si>
    <t>Mata Vaishno Devi</t>
  </si>
  <si>
    <t>JEEVMJWY</t>
  </si>
  <si>
    <t>https://www.maavaishnodevi.org</t>
  </si>
  <si>
    <t>site</t>
  </si>
  <si>
    <t>paarthgaganbareja</t>
  </si>
  <si>
    <t>http://49.stxaviershighschoolgurgaon.com/admin/pts_student_fee.aspx?enc=Zm9ybWlkPTEwMDA2Jm1wYWdlPXB0cw==</t>
  </si>
  <si>
    <t>bajaj</t>
  </si>
  <si>
    <t>ramkumar4239</t>
  </si>
  <si>
    <t>Paarth Bareja</t>
  </si>
  <si>
    <t>165101506789</t>
  </si>
  <si>
    <t>Facebook</t>
  </si>
  <si>
    <t>Gagan@4239</t>
  </si>
  <si>
    <t>rajkumar@4239</t>
  </si>
  <si>
    <t>Deutsche Bank</t>
  </si>
  <si>
    <t>003154207</t>
  </si>
  <si>
    <t>Account number</t>
  </si>
  <si>
    <t>transaction password</t>
  </si>
  <si>
    <t>032</t>
  </si>
  <si>
    <t>4216210279190117</t>
  </si>
  <si>
    <t>edenredcards.co.in</t>
  </si>
  <si>
    <t>5244690102525014</t>
  </si>
  <si>
    <t>109</t>
  </si>
  <si>
    <t>s</t>
  </si>
  <si>
    <t>Allsec</t>
  </si>
  <si>
    <t>Lekha@4239</t>
  </si>
  <si>
    <t>DEUT0279PBC</t>
  </si>
  <si>
    <t>RBL card</t>
  </si>
  <si>
    <t>024</t>
  </si>
  <si>
    <t>'5369076451817559</t>
  </si>
  <si>
    <t>08/17</t>
  </si>
  <si>
    <t>03/21</t>
  </si>
  <si>
    <t>Password</t>
  </si>
  <si>
    <t>Ok</t>
  </si>
  <si>
    <t>gagan.bareja1@moodys.com</t>
  </si>
  <si>
    <t>https://moodys.csod.com/LMS/catalog/Welcome.aspx?tab_page_id=-67&amp;tab_id=-1</t>
  </si>
  <si>
    <t>https://retail.onlinesbi.com/retail/mypage.htm</t>
  </si>
  <si>
    <t>barejagagan</t>
  </si>
  <si>
    <t>profile password</t>
  </si>
  <si>
    <t>linkedind</t>
  </si>
  <si>
    <t>Address</t>
  </si>
  <si>
    <t>Magicbricks</t>
  </si>
  <si>
    <t>gagan@423</t>
  </si>
  <si>
    <t>Nitin Kumar</t>
  </si>
  <si>
    <t>Moodys training</t>
  </si>
  <si>
    <t>American Express</t>
  </si>
  <si>
    <t>gagan4239</t>
  </si>
  <si>
    <t>A-65</t>
  </si>
  <si>
    <t>B-11</t>
  </si>
  <si>
    <t>C-40</t>
  </si>
  <si>
    <t>D-03</t>
  </si>
  <si>
    <t>E-73</t>
  </si>
  <si>
    <t>F-61</t>
  </si>
  <si>
    <t>G-98</t>
  </si>
  <si>
    <t>H-33</t>
  </si>
  <si>
    <t>I-09</t>
  </si>
  <si>
    <t>J-01</t>
  </si>
  <si>
    <t>K-21</t>
  </si>
  <si>
    <t>L-45</t>
  </si>
  <si>
    <t>M-65</t>
  </si>
  <si>
    <t>N-31</t>
  </si>
  <si>
    <t>O-38</t>
  </si>
  <si>
    <t>P-21</t>
  </si>
  <si>
    <t>A-40</t>
  </si>
  <si>
    <t>B-02</t>
  </si>
  <si>
    <t>C-41</t>
  </si>
  <si>
    <t>D-89</t>
  </si>
  <si>
    <t>E-28</t>
  </si>
  <si>
    <t>F-74</t>
  </si>
  <si>
    <t>G-24</t>
  </si>
  <si>
    <t>H-07</t>
  </si>
  <si>
    <t>I-97</t>
  </si>
  <si>
    <t>J-20</t>
  </si>
  <si>
    <t>K-54</t>
  </si>
  <si>
    <t>L-92</t>
  </si>
  <si>
    <t>M-92</t>
  </si>
  <si>
    <t>N-51</t>
  </si>
  <si>
    <t>O-50</t>
  </si>
  <si>
    <t>A-29</t>
  </si>
  <si>
    <t>B-19</t>
  </si>
  <si>
    <t>C-72</t>
  </si>
  <si>
    <t>D-32</t>
  </si>
  <si>
    <t>E-08</t>
  </si>
  <si>
    <t>F-04</t>
  </si>
  <si>
    <t>G-17</t>
  </si>
  <si>
    <t>H-05</t>
  </si>
  <si>
    <t>I-21</t>
  </si>
  <si>
    <t>J-72</t>
  </si>
  <si>
    <t>K-04</t>
  </si>
  <si>
    <t>L-01</t>
  </si>
  <si>
    <t>M-41</t>
  </si>
  <si>
    <t>N-53</t>
  </si>
  <si>
    <t>O-82</t>
  </si>
  <si>
    <t>P-03</t>
  </si>
  <si>
    <t>https://hcm.bajajallianz.com/BagicHCM/Health_Ecard/hlth_cardlogin.jsp</t>
  </si>
  <si>
    <t>Bajaj Health Insuarace</t>
  </si>
  <si>
    <t>Website</t>
  </si>
  <si>
    <t xml:space="preserve"> 29031177@maknowledge.in</t>
  </si>
  <si>
    <t>379869689221001</t>
  </si>
  <si>
    <t>Lekha#4239</t>
  </si>
  <si>
    <t>SBI card number</t>
  </si>
  <si>
    <t>Status</t>
  </si>
  <si>
    <t>AGIPR9430M</t>
  </si>
  <si>
    <t>gagan.bareja@acuitykp.com</t>
  </si>
  <si>
    <t>baregag</t>
  </si>
  <si>
    <t>email</t>
  </si>
  <si>
    <t>Per month</t>
  </si>
  <si>
    <t>American express site</t>
  </si>
  <si>
    <t>kanta rani</t>
  </si>
  <si>
    <t>Security question</t>
  </si>
  <si>
    <t>Gagan Bareja</t>
  </si>
  <si>
    <t>Amount</t>
  </si>
  <si>
    <t>Microsoft</t>
  </si>
  <si>
    <t>Malabar</t>
  </si>
  <si>
    <t>lekhabareja114@gmail.com</t>
  </si>
  <si>
    <t xml:space="preserve"> </t>
  </si>
  <si>
    <t>086</t>
  </si>
  <si>
    <t>5244690119308780</t>
  </si>
  <si>
    <t>SS Technocare</t>
  </si>
  <si>
    <t>Shop no. 8</t>
  </si>
  <si>
    <t>GF</t>
  </si>
  <si>
    <t>Hotel Baby palace</t>
  </si>
  <si>
    <t>Opposite Raj Cinema</t>
  </si>
  <si>
    <t>Sector 12</t>
  </si>
  <si>
    <t>01244380400</t>
  </si>
  <si>
    <t>Sunday</t>
  </si>
  <si>
    <t>Monday</t>
  </si>
  <si>
    <t>Tuesday</t>
  </si>
  <si>
    <t>Wednesday</t>
  </si>
  <si>
    <t>Thursday</t>
  </si>
  <si>
    <t>Friday</t>
  </si>
  <si>
    <t>Saturday</t>
  </si>
  <si>
    <t>9 to 10 AM</t>
  </si>
  <si>
    <t>11AM</t>
  </si>
  <si>
    <t>1:30 to 3 PM</t>
  </si>
  <si>
    <t>7  to 8 PM</t>
  </si>
  <si>
    <t>Abcd@1234</t>
  </si>
  <si>
    <t>acuity@1177</t>
  </si>
  <si>
    <t>Bitlocker PIN</t>
  </si>
  <si>
    <t>S no.</t>
  </si>
  <si>
    <t>Client name</t>
  </si>
  <si>
    <t>Membership start date</t>
  </si>
  <si>
    <t>weight</t>
  </si>
  <si>
    <t>Geeta Jagya</t>
  </si>
  <si>
    <t>Ekansh Gupta</t>
  </si>
  <si>
    <t>Won</t>
  </si>
  <si>
    <t>Shilpa Asthana</t>
  </si>
  <si>
    <t>Vandana Chawla</t>
  </si>
  <si>
    <t>Depesh Dahuja</t>
  </si>
  <si>
    <t>Himanshi Chutani</t>
  </si>
  <si>
    <t>Loss</t>
  </si>
  <si>
    <t>Vinod Chachi</t>
  </si>
  <si>
    <t>Krishna Masi</t>
  </si>
  <si>
    <t>Supriya</t>
  </si>
  <si>
    <t>Amit Bareja</t>
  </si>
  <si>
    <t>Sandeep Bansal</t>
  </si>
  <si>
    <t>Puneet Aaimata</t>
  </si>
  <si>
    <t>Shivani Sharma</t>
  </si>
  <si>
    <t>Ruchi Arya</t>
  </si>
  <si>
    <t>Jaya Khanna</t>
  </si>
  <si>
    <t>Anit Kadyan</t>
  </si>
  <si>
    <t>Nikhil Garg</t>
  </si>
  <si>
    <t>Herbalife</t>
  </si>
  <si>
    <t>Marinal Patyal</t>
  </si>
  <si>
    <t>Vishakha Sethi</t>
  </si>
  <si>
    <t>Siddarth C.H.D.</t>
  </si>
  <si>
    <t>Puneet Bansal</t>
  </si>
  <si>
    <t>Marinalini Patiyal
D/o Vinay Patyal
Verma Building, Rajgarh Road, Near Nav Jeevan Hospital, Solan(T), Himachal Pardesh, 173212</t>
  </si>
  <si>
    <t>Nitin Kumar Ladli Collection</t>
  </si>
  <si>
    <t>Ruchi Garg</t>
  </si>
  <si>
    <t>Vishal Bhayana</t>
  </si>
  <si>
    <t>Joining date start date</t>
  </si>
  <si>
    <t>Naveen Goyal</t>
  </si>
  <si>
    <t>Gagan Sukhija</t>
  </si>
  <si>
    <t>Jyotsna Arora</t>
  </si>
  <si>
    <t>Raman Tulsyani</t>
  </si>
  <si>
    <t>Suman Madan</t>
  </si>
  <si>
    <t>Harjinder Panipat</t>
  </si>
  <si>
    <t>Honey Seth</t>
  </si>
  <si>
    <t>Nidhi Chawla</t>
  </si>
  <si>
    <t>Veena Dahuja</t>
  </si>
  <si>
    <t>Balance to be loaded</t>
  </si>
  <si>
    <t>No. of months</t>
  </si>
  <si>
    <t>Paid by Naveen</t>
  </si>
  <si>
    <t>Paid by Gagan</t>
  </si>
  <si>
    <t>Balance for diet</t>
  </si>
  <si>
    <t>Courier as per actual</t>
  </si>
  <si>
    <t>Total monthly points</t>
  </si>
  <si>
    <t>Point loaded by Sponsers above</t>
  </si>
  <si>
    <t>Total monthly payement to be done</t>
  </si>
  <si>
    <t>Point done by Sponsers above</t>
  </si>
  <si>
    <t>Contact number</t>
  </si>
  <si>
    <t>Vandana</t>
  </si>
  <si>
    <t>Ruchy Babbar</t>
  </si>
  <si>
    <t>Pankaj Handa</t>
  </si>
  <si>
    <t>Manish Handa</t>
  </si>
  <si>
    <t>Priyanka Mittal</t>
  </si>
  <si>
    <t>Vishal Wadhwa</t>
  </si>
  <si>
    <t>Piyush Mehta Sonipat</t>
  </si>
  <si>
    <t>Piyush Dudeja</t>
  </si>
  <si>
    <t>Kangana Dudeja</t>
  </si>
  <si>
    <t>Vandana Arora</t>
  </si>
  <si>
    <t>Sunita Manocha</t>
  </si>
  <si>
    <t>Charu Luthra Dehradoon</t>
  </si>
  <si>
    <t>Kanika Bareja</t>
  </si>
  <si>
    <t>Saroj Manish Chawdhary's Mother</t>
  </si>
  <si>
    <t>Priyanka Rai</t>
  </si>
  <si>
    <t>Phone no.</t>
  </si>
  <si>
    <t>+966501669981</t>
  </si>
  <si>
    <t>Hardik Chawla</t>
  </si>
  <si>
    <t>Lovesh Gupta</t>
  </si>
  <si>
    <t>House no. 386, Sector 14, Sonipat - 131001, Haryana, India</t>
  </si>
  <si>
    <t>Flat No. J 904, Corona Optus, Sector 37C, Near Takshila Appartments, Gurugram - 122001, Haryana, India</t>
  </si>
  <si>
    <t>House no. 531/ 27, Street no. 7, Madanpuri</t>
  </si>
  <si>
    <t>12/504, East End Apartments, Mayur Vihar, Phase-1 Extension, Near New Ashok Nagar Metro Station, Delhi - 110096</t>
  </si>
  <si>
    <t>Shalini Gupta</t>
  </si>
  <si>
    <t>Parth Bagga</t>
  </si>
  <si>
    <t>Shweta Solanki</t>
  </si>
  <si>
    <t>B4-901, Palm Grove Heights, Ardee City-1, Sector 52, Gurugram - 122003, Haryana, India</t>
  </si>
  <si>
    <t>Pravesh Goel</t>
  </si>
  <si>
    <t>Bunty Shoes</t>
  </si>
  <si>
    <t>Ravi Sonipat</t>
  </si>
  <si>
    <t>Vinay/ Sharad Thakkar</t>
  </si>
  <si>
    <t>Doctor Sachin Gupta</t>
  </si>
  <si>
    <t>Doctor Ambush Chandana</t>
  </si>
  <si>
    <t>Gagan Khurana</t>
  </si>
  <si>
    <t>Nitin Grover Chandigarh</t>
  </si>
  <si>
    <t>Natasha Kumar from Sampla</t>
  </si>
  <si>
    <t>Vishakha</t>
  </si>
  <si>
    <t>Ashu Confectionary Sonipat</t>
  </si>
  <si>
    <t>Jammu</t>
  </si>
  <si>
    <t>Delhi</t>
  </si>
  <si>
    <t>Varun Sharma</t>
  </si>
  <si>
    <t>Arun Gupta</t>
  </si>
  <si>
    <t>acuity@4239</t>
  </si>
  <si>
    <t>kpmg@4239</t>
  </si>
  <si>
    <t>Shweta Solanki, W/o Nimesh Solanki, Gali no. 3, Jeevan Vihar Extension, Atal Marg, Shubham Garden Wali Gali, Mrthal Road, Sonipat -131001, Haryana</t>
  </si>
  <si>
    <t>Shalini Gupta, Flat C 1601, Bestech Park View Grand Spa, Sector 81, Gurgaon-122004, Haryana</t>
  </si>
  <si>
    <t>Geeta Jagya, W/o Sunil Jagya, House no. 599, First Floor, Sector 14, Sonipat-131001, Haryana</t>
  </si>
  <si>
    <t>Diet May</t>
  </si>
  <si>
    <t>Harish Malhotra Bunty Shoes</t>
  </si>
  <si>
    <t>PLease call</t>
  </si>
  <si>
    <t>UserID</t>
  </si>
  <si>
    <t>5376521572485035</t>
  </si>
  <si>
    <t>04/26</t>
  </si>
  <si>
    <t>982</t>
  </si>
  <si>
    <t>Net payable</t>
  </si>
  <si>
    <t>Baljeet Barber</t>
  </si>
  <si>
    <t>vishakhavishu123@gmail.com</t>
  </si>
  <si>
    <t>nitinkumar14313@gmail.com</t>
  </si>
  <si>
    <t>nitin@4239</t>
  </si>
  <si>
    <t>S/o Mahender Pal, House no. 18, Pakka Bagh, Ward 5, Kharkhoda, Sonipat, Haryana-131402</t>
  </si>
  <si>
    <t>W1C791917</t>
  </si>
  <si>
    <t>Customer ID</t>
  </si>
  <si>
    <t>Vivek Kaushal from Delhi</t>
  </si>
  <si>
    <t>Monisha Phillip</t>
  </si>
  <si>
    <t>Asit Agarwal EnY</t>
  </si>
  <si>
    <t>Saini Uncle</t>
  </si>
  <si>
    <t>Rakesh/ Rinku</t>
  </si>
  <si>
    <t>Gulu Medicos Sonipat</t>
  </si>
  <si>
    <t>Achal Chawla</t>
  </si>
  <si>
    <t>liyanpunit@gmail.com</t>
  </si>
  <si>
    <t>punit@4239</t>
  </si>
  <si>
    <t>W1C787754</t>
  </si>
  <si>
    <t>geetasunil90590@gmail.com</t>
  </si>
  <si>
    <t>D 12, 2nd Floor, Mansarover Garden, New Delhi-110015</t>
  </si>
  <si>
    <t>142, Vidya Vihar, West Enclave, Pitamputa, Delhi-110034</t>
  </si>
  <si>
    <t xml:space="preserve">Topaz -122 - Ground Floor, Emaar Emerald Hills, Sector 65, Golf Course Extn. Road, Behind Success Tower, Gurugram-122101 </t>
  </si>
  <si>
    <t>33, Avas Vikas Gularbhoj Road, Gadarpur, Dist-US Nagar, Uttrakhand-263152</t>
  </si>
  <si>
    <t>S/o Suresh Kumar, House no. 335B/26, Quilla Mohalla, Bahadurgarh, Jhajjar,  Haryana-124507</t>
  </si>
  <si>
    <t>KPMG AI Fozan &amp; Partners, Riyadh Front - Airport Road, P.O. Box 92876, Riyadh 11663, Kingdom of Saudi Arabia</t>
  </si>
  <si>
    <t>Email id</t>
  </si>
  <si>
    <t>ngoyal1@kpmg.com</t>
  </si>
  <si>
    <t>Monthly balance to be paid</t>
  </si>
  <si>
    <t>Balance Till date</t>
  </si>
  <si>
    <t>Gaurav Jemma 85 FF</t>
  </si>
  <si>
    <t>Eashani Sharma Gurgaon</t>
  </si>
  <si>
    <t>Sachin Sales Delhi</t>
  </si>
  <si>
    <t>Ekansh Gupta(20 Apr 2021)</t>
  </si>
  <si>
    <t>Sharad Sports Academny</t>
  </si>
  <si>
    <t>Natasha Kumar, W/o Kapil Kumar, Ward no. 1, Kheri Sampla(34), Haryana - 124501</t>
  </si>
  <si>
    <t>House no 901A, Sector 22B, Gurgaon-122015</t>
  </si>
  <si>
    <t>W1C809338</t>
  </si>
  <si>
    <t>ruchigarg712@gmail.com</t>
  </si>
  <si>
    <t>capuneetbansal@gmail.com</t>
  </si>
  <si>
    <t>Puneet@4239</t>
  </si>
  <si>
    <t>W1C816157</t>
  </si>
  <si>
    <t>delhi</t>
  </si>
  <si>
    <t>mumbai</t>
  </si>
  <si>
    <t>Saving account no.</t>
  </si>
  <si>
    <t>SBIN0016532</t>
  </si>
  <si>
    <t>IFSC</t>
  </si>
  <si>
    <t>Bank detail</t>
  </si>
  <si>
    <t>Paytm/ Google pay/ Phonpay no.</t>
  </si>
  <si>
    <t>Puneet Ghakad</t>
  </si>
  <si>
    <t>Place</t>
  </si>
  <si>
    <t>Bahadurgarh</t>
  </si>
  <si>
    <t>Saudi Arabia</t>
  </si>
  <si>
    <t>Gadarpur, Uttrakhand</t>
  </si>
  <si>
    <t>Sahil Walia</t>
  </si>
  <si>
    <t>Sonipat</t>
  </si>
  <si>
    <t>Mumbai</t>
  </si>
  <si>
    <t>Solan</t>
  </si>
  <si>
    <t>Gurugram</t>
  </si>
  <si>
    <t>Kharkhoda, Sonipat</t>
  </si>
  <si>
    <t>Sampla</t>
  </si>
  <si>
    <t>1st</t>
  </si>
  <si>
    <t>2nd</t>
  </si>
  <si>
    <t>Sponser</t>
  </si>
  <si>
    <t>Club</t>
  </si>
  <si>
    <t>Amitoj Singh</t>
  </si>
  <si>
    <t>Jemma 94 Ground Floor, Emaar Emerald Hills, Sector 65, Behind Success Tower, Gurugram 122101</t>
  </si>
  <si>
    <t>Any other charges</t>
  </si>
  <si>
    <t>Payale till May after adjusment of Vishal Bhayana</t>
  </si>
  <si>
    <t>Payale amount payable after all</t>
  </si>
  <si>
    <t>Less payable/ (excess paid) above</t>
  </si>
  <si>
    <t>Cross check</t>
  </si>
  <si>
    <t>March</t>
  </si>
  <si>
    <t>April</t>
  </si>
  <si>
    <t>MUG</t>
  </si>
  <si>
    <t>Diet June</t>
  </si>
  <si>
    <t>Diet July</t>
  </si>
  <si>
    <t>Diet August</t>
  </si>
  <si>
    <t>Diet September</t>
  </si>
  <si>
    <t>Diet October</t>
  </si>
  <si>
    <t>Diet November</t>
  </si>
  <si>
    <t>Diet December</t>
  </si>
  <si>
    <t>Mug given</t>
  </si>
  <si>
    <t>Payment given to Sponser by client</t>
  </si>
  <si>
    <t>Discount adjustment</t>
  </si>
  <si>
    <t>Reference</t>
  </si>
  <si>
    <t>Arun Saxena</t>
  </si>
  <si>
    <t>Ankit Koura</t>
  </si>
  <si>
    <t>Rekha Wadhwa</t>
  </si>
  <si>
    <t>Nazia Jemma 100 GF</t>
  </si>
  <si>
    <t>Devan Gupta</t>
  </si>
  <si>
    <t>Vaibhav Jain</t>
  </si>
  <si>
    <t>Noida</t>
  </si>
  <si>
    <t>Samridhi Ahuja</t>
  </si>
  <si>
    <t>Rohit Ahuja</t>
  </si>
  <si>
    <t>Manish Garg</t>
  </si>
  <si>
    <t>Manish Queens</t>
  </si>
  <si>
    <t>Manisha Jashnani</t>
  </si>
  <si>
    <t>Poonam Goel</t>
  </si>
  <si>
    <t>Bhopal</t>
  </si>
  <si>
    <t>Shweta Shah</t>
  </si>
  <si>
    <t>Chandigarh</t>
  </si>
  <si>
    <t>Namita</t>
  </si>
  <si>
    <t>US</t>
  </si>
  <si>
    <t>Rishab Jain</t>
  </si>
  <si>
    <t>Jhallandar</t>
  </si>
  <si>
    <t>Lokesh Gupta</t>
  </si>
  <si>
    <t>Pradeep</t>
  </si>
  <si>
    <t>Vikash Rai</t>
  </si>
  <si>
    <t>Deepak Confectionary</t>
  </si>
  <si>
    <t>Jitender</t>
  </si>
  <si>
    <t>Advocate Manoj Kumar</t>
  </si>
  <si>
    <t>Bangaluru</t>
  </si>
  <si>
    <t>Nipun Verma</t>
  </si>
  <si>
    <t>Sachin Sidhar</t>
  </si>
  <si>
    <t>Jemma 27 GF, Emaar Emerald Hills, Sec 65, Golf Course Extn Road
GURGAON HARYANA, 122101</t>
  </si>
  <si>
    <t>Courier for 2nd diet</t>
  </si>
  <si>
    <t>Divya Sharma</t>
  </si>
  <si>
    <t>Jemma 66 SF, Emaar Emerald Hills, Sec 65, Golf Course Extn Road
GURGAON HARYANA, 122101</t>
  </si>
  <si>
    <t>Bindu Sachdeva</t>
  </si>
  <si>
    <t>Eashani Sharma</t>
  </si>
  <si>
    <t>Vivek Sethi/ Divya Dahuja</t>
  </si>
  <si>
    <t>Panipat</t>
  </si>
  <si>
    <t>Pratap Singh Saini</t>
  </si>
  <si>
    <t>5522605100527419</t>
  </si>
  <si>
    <t>02/24</t>
  </si>
  <si>
    <t>216</t>
  </si>
  <si>
    <t>Alisha Sapra</t>
  </si>
  <si>
    <t>Kuldeep Singh Digital Gadgets</t>
  </si>
  <si>
    <t>Dealer Rajesh</t>
  </si>
  <si>
    <t>Deepak Arya</t>
  </si>
  <si>
    <t>Divya Sharma Jemma 66 SF</t>
  </si>
  <si>
    <t>Balance to be paid</t>
  </si>
  <si>
    <t>Manoj</t>
  </si>
  <si>
    <t>Gurgaon@12345</t>
  </si>
  <si>
    <t>Rashmi Bareja</t>
  </si>
  <si>
    <t>Priyanka Mittal Kanodia</t>
  </si>
  <si>
    <t>mrinalini@4239</t>
  </si>
  <si>
    <t>mrinalinipatyal1996@gmail.com</t>
  </si>
  <si>
    <t>W1C892962</t>
  </si>
  <si>
    <t>Kharkhoda</t>
  </si>
  <si>
    <t>Roshan Singla</t>
  </si>
  <si>
    <t>amitoj@4239</t>
  </si>
  <si>
    <t>W1C911262</t>
  </si>
  <si>
    <t>amitoj1980@gmail.com</t>
  </si>
  <si>
    <t>gurgaon</t>
  </si>
  <si>
    <t>kaushalvivek999@gmail.com</t>
  </si>
  <si>
    <t>vivek@4239</t>
  </si>
  <si>
    <t>W1C915393</t>
  </si>
  <si>
    <t>Ajay Kataria</t>
  </si>
  <si>
    <t>gurugram</t>
  </si>
  <si>
    <t>meashu2003@yahoo.co.in</t>
  </si>
  <si>
    <t>meachu@4239</t>
  </si>
  <si>
    <t>Bangalore</t>
  </si>
  <si>
    <t>manish@4239</t>
  </si>
  <si>
    <t>manish1982rana@gmail.com</t>
  </si>
  <si>
    <t>W1C934688</t>
  </si>
  <si>
    <t>W1C911330</t>
  </si>
  <si>
    <t>23+2(broken) out of 24</t>
  </si>
  <si>
    <t>W1C945384</t>
  </si>
  <si>
    <t>viveksethi1991@gmail.com</t>
  </si>
  <si>
    <t>vivek@1991</t>
  </si>
  <si>
    <t>Acuity learning</t>
  </si>
  <si>
    <t>LEKHA BAREJA</t>
  </si>
  <si>
    <t>Gagan Bareja detail</t>
  </si>
  <si>
    <t>Lekha Bareja Detail</t>
  </si>
  <si>
    <t>nimesh@2121</t>
  </si>
  <si>
    <t>W1C950982</t>
  </si>
  <si>
    <t>nimeshsolanki2121@gmail.com</t>
  </si>
  <si>
    <t>W1C952548</t>
  </si>
  <si>
    <t>gourav_chawla30@yahoo.com</t>
  </si>
  <si>
    <t>gourav@30</t>
  </si>
  <si>
    <t>Gagan@4239131</t>
  </si>
  <si>
    <t>W1C929869</t>
  </si>
  <si>
    <t>rajivsharma9@gmail.com</t>
  </si>
  <si>
    <t>rajiv@4239</t>
  </si>
  <si>
    <t>Poonam Devi (Wife of Manoj)</t>
  </si>
  <si>
    <t>Payment to be received from  Club for products purchased or client cancelled</t>
  </si>
  <si>
    <t>Mohit Chandna</t>
  </si>
  <si>
    <t>Point made by club to sponser</t>
  </si>
  <si>
    <t>naveen@1978</t>
  </si>
  <si>
    <t>W1C979417</t>
  </si>
  <si>
    <t xml:space="preserve">naveengoyalca@gmail.com </t>
  </si>
  <si>
    <t>vandana@1976</t>
  </si>
  <si>
    <t>W1C979784</t>
  </si>
  <si>
    <t>vandanaschawla@gmail.com</t>
  </si>
  <si>
    <t>Mahima</t>
  </si>
  <si>
    <t>House no. 269, Ground Floor, Sector 21B, Faridabad - 121001, Near Ryan International School, Haryana</t>
  </si>
  <si>
    <t>Kamal Manchanda</t>
  </si>
  <si>
    <t>Sachin Agarwal</t>
  </si>
  <si>
    <t>Yogeesha</t>
  </si>
  <si>
    <t>W1C998078</t>
  </si>
  <si>
    <t>honeylibra@gmail.com</t>
  </si>
  <si>
    <t>honey@1979</t>
  </si>
  <si>
    <t>Vivek Kaushal</t>
  </si>
  <si>
    <t>Kaushal Khurana</t>
  </si>
  <si>
    <t>Shobha</t>
  </si>
  <si>
    <t>Ireland</t>
  </si>
  <si>
    <t>MRP</t>
  </si>
  <si>
    <t>Reward</t>
  </si>
  <si>
    <t>Reward per member</t>
  </si>
  <si>
    <t>Sponser fee</t>
  </si>
  <si>
    <t>Club fee</t>
  </si>
  <si>
    <t>Sponser amount</t>
  </si>
  <si>
    <t>Cost of 1 shake, 1 protien 200gm and 1 Afresh</t>
  </si>
  <si>
    <t>Monthly</t>
  </si>
  <si>
    <t>Total per month</t>
  </si>
  <si>
    <t>Shobha reward</t>
  </si>
  <si>
    <t>Vivek amount</t>
  </si>
  <si>
    <t>50% discount to be shared between Sponser(Vivek) and club</t>
  </si>
  <si>
    <t>Amount paid</t>
  </si>
  <si>
    <t>If they pay</t>
  </si>
  <si>
    <t>Total payable</t>
  </si>
  <si>
    <t>Anchal Miglani</t>
  </si>
  <si>
    <t>Bijnaur</t>
  </si>
  <si>
    <t>Ishita Handa(Mother)</t>
  </si>
  <si>
    <t>How to share the result to share the story</t>
  </si>
  <si>
    <t>Before story</t>
  </si>
  <si>
    <t>How you connected</t>
  </si>
  <si>
    <t>After story</t>
  </si>
  <si>
    <t>Results</t>
  </si>
  <si>
    <t>Care of exising client</t>
  </si>
  <si>
    <t>You will get money for work only not for the knowledge</t>
  </si>
  <si>
    <t>Lack of impagination</t>
  </si>
  <si>
    <t>Do not fear with other success, rather work on your self</t>
  </si>
  <si>
    <t>Selfish</t>
  </si>
  <si>
    <t>Lack of sefl confidence</t>
  </si>
  <si>
    <t>Vishal</t>
  </si>
  <si>
    <t>Dubai</t>
  </si>
  <si>
    <t>Kamal</t>
  </si>
  <si>
    <t>Afresh</t>
  </si>
  <si>
    <t>Protien</t>
  </si>
  <si>
    <t>Neeraj Bhatia</t>
  </si>
  <si>
    <t>Faridabad</t>
  </si>
  <si>
    <t>Gaurav Sharma</t>
  </si>
  <si>
    <t>Vidhi Sidhar</t>
  </si>
  <si>
    <t>Pankaj Joshi</t>
  </si>
  <si>
    <t>Sunil Gulian</t>
  </si>
  <si>
    <t>Varun Kapoor</t>
  </si>
  <si>
    <t>Rajababu@4239</t>
  </si>
  <si>
    <t>W1C1183589</t>
  </si>
  <si>
    <t>vikas@1987</t>
  </si>
  <si>
    <t>Vikas Sharma</t>
  </si>
  <si>
    <t>W1C1188616</t>
  </si>
  <si>
    <t>gauravdf@gmail.com</t>
  </si>
  <si>
    <t>Gaurav@1985</t>
  </si>
  <si>
    <t>Gaurav Bhatia</t>
  </si>
  <si>
    <t>Poonam Ji</t>
  </si>
  <si>
    <t>Sushil Arora</t>
  </si>
  <si>
    <t>Gurgaon</t>
  </si>
  <si>
    <t>+353 892058694</t>
  </si>
  <si>
    <t>Pankaj Chandna</t>
  </si>
  <si>
    <t>Amit Nigam</t>
  </si>
  <si>
    <t>Flat no. 901, Aspen Tower, Omaxe Forest Spa, Anandpur Chownk, Sector 43, Faridabad - 121010</t>
  </si>
  <si>
    <t>3G-103, Grond Floor, N.I.T.-3, Faridabad, Block-G, Near no. 3 Police Chownki, Faridabad, Haryana - 121001</t>
  </si>
  <si>
    <t>9810851518
9818866898</t>
  </si>
  <si>
    <t>House no. 577, Sector 14, Sonipat - 131001, Haryana</t>
  </si>
  <si>
    <t>House no. E-14, Sikka Colony, Sonipat - 131001, Haryana</t>
  </si>
  <si>
    <t>Mamta Kandpal</t>
  </si>
  <si>
    <t>D 1/216, New Kondli, Near Gravity Gym, Delhi - 110096</t>
  </si>
  <si>
    <t>S-261-A School Block, Shakar Pur, Delhi 110092</t>
  </si>
  <si>
    <t>Sonia Bareja</t>
  </si>
  <si>
    <t>Sweety Bansal</t>
  </si>
  <si>
    <t>Anurag Gupta</t>
  </si>
  <si>
    <t>Sonia Chopra</t>
  </si>
  <si>
    <t>Kasauli</t>
  </si>
  <si>
    <t>Rekha</t>
  </si>
  <si>
    <t>W1C1608891</t>
  </si>
  <si>
    <t>mamta_7318@yahoo.co.in</t>
  </si>
  <si>
    <t>Mamta@1973</t>
  </si>
  <si>
    <t>Mamta Saini</t>
  </si>
  <si>
    <t>W1C1610928</t>
  </si>
  <si>
    <t>hemlataagarwal08@gmail.com</t>
  </si>
  <si>
    <t>Hemlata@1971</t>
  </si>
  <si>
    <t>Hemlata Agarwal</t>
  </si>
  <si>
    <t>odissa</t>
  </si>
  <si>
    <t>bangaluru</t>
  </si>
  <si>
    <t>Mahendar@1991</t>
  </si>
  <si>
    <t>W1C1611636</t>
  </si>
  <si>
    <t>mahendarkumawat856@gmail.com</t>
  </si>
  <si>
    <t>Mahendra Kumawat</t>
  </si>
  <si>
    <t>W1C1614264</t>
  </si>
  <si>
    <t>burmansamir@gmail.com</t>
  </si>
  <si>
    <t>Samir@1973</t>
  </si>
  <si>
    <t>Samir Burman</t>
  </si>
  <si>
    <t>ishitashrivastava28@gmail.com</t>
  </si>
  <si>
    <t>Ankita@1995</t>
  </si>
  <si>
    <t>Ankita Shrivastava</t>
  </si>
  <si>
    <t>W1C1617167</t>
  </si>
  <si>
    <t>W1C1633231</t>
  </si>
  <si>
    <t>Alka Singh</t>
  </si>
  <si>
    <t>alkasingh66@gmail.com</t>
  </si>
  <si>
    <t>Alka@1966</t>
  </si>
  <si>
    <t>W1C1649044</t>
  </si>
  <si>
    <t>Priyanka Johri</t>
  </si>
  <si>
    <t>priyankajohri101@gmail.com</t>
  </si>
  <si>
    <t>Priyanka@1992</t>
  </si>
  <si>
    <t>gupta.varun22@gmail.com</t>
  </si>
  <si>
    <t>Varun@1984</t>
  </si>
  <si>
    <t>Varun Gupta</t>
  </si>
  <si>
    <t>W1C1836873</t>
  </si>
  <si>
    <t>Mary Peter Almeida</t>
  </si>
  <si>
    <t>maryalmeida@rediffmail.com</t>
  </si>
  <si>
    <t>aurangabad</t>
  </si>
  <si>
    <t>Mary@1995</t>
  </si>
  <si>
    <t>W1C1838553</t>
  </si>
  <si>
    <t>Pooja Kapoor</t>
  </si>
  <si>
    <t>kapoorvishesh2008@gmail.com</t>
  </si>
  <si>
    <t>Pooja@1982</t>
  </si>
  <si>
    <t>patiala</t>
  </si>
  <si>
    <t>W1C1863628</t>
  </si>
  <si>
    <t>prsingh16@gmail.com</t>
  </si>
  <si>
    <t>Pushp Raj Singh</t>
  </si>
  <si>
    <t>Pushp@1971</t>
  </si>
  <si>
    <t>W1C1892721</t>
  </si>
  <si>
    <t>Sahil walia</t>
  </si>
  <si>
    <t>casahilwalia@gmail.com</t>
  </si>
  <si>
    <t>Sahil@1990</t>
  </si>
  <si>
    <t>W1C1927198</t>
  </si>
  <si>
    <t>Vandana Agarwal</t>
  </si>
  <si>
    <t>reach.vandana.agarwal@gmail.com</t>
  </si>
  <si>
    <t>Vandana@1979</t>
  </si>
  <si>
    <t>noida</t>
  </si>
  <si>
    <t>W1C1840778</t>
  </si>
  <si>
    <t>Sapana Devi</t>
  </si>
  <si>
    <t>sapanaverma8@gmail.com</t>
  </si>
  <si>
    <t>Sapana@1990</t>
  </si>
  <si>
    <t>W1C1929384</t>
  </si>
  <si>
    <t>wagleseema35@gmail.com</t>
  </si>
  <si>
    <t>Seema@1984</t>
  </si>
  <si>
    <t>panchkula</t>
  </si>
  <si>
    <t>ludhiana</t>
  </si>
  <si>
    <t>Neena@1961</t>
  </si>
  <si>
    <t>neenamj94@gmail.com</t>
  </si>
  <si>
    <t>W1C1591962</t>
  </si>
  <si>
    <t>Neena Jain</t>
  </si>
  <si>
    <t xml:space="preserve">W1C1949720
</t>
  </si>
  <si>
    <t>Deepak Goyal</t>
  </si>
  <si>
    <t>deepakgoyaldg985@gmail.com</t>
  </si>
  <si>
    <t>Deepak@1989</t>
  </si>
  <si>
    <t>karnal</t>
  </si>
  <si>
    <t>Formula 1</t>
  </si>
  <si>
    <t>Shakemate</t>
  </si>
  <si>
    <t>Aloe Concertrate</t>
  </si>
  <si>
    <t>Fiber</t>
  </si>
  <si>
    <t>Transferred</t>
  </si>
  <si>
    <t>To be tranferred</t>
  </si>
  <si>
    <t>Kamla Sharma</t>
  </si>
  <si>
    <t>Neelam Chandigarh</t>
  </si>
  <si>
    <t>Sapana</t>
  </si>
  <si>
    <t>Kalapana</t>
  </si>
  <si>
    <t>Kanwar Sen</t>
  </si>
  <si>
    <t>Deepanjali Gupta</t>
  </si>
  <si>
    <t>Extra already received</t>
  </si>
  <si>
    <t>Anju Malik</t>
  </si>
  <si>
    <t>Courier</t>
  </si>
  <si>
    <t>Need to be sent to Vikas</t>
  </si>
  <si>
    <t>Ravi Khanna</t>
  </si>
  <si>
    <t>Meena Uniyal</t>
  </si>
  <si>
    <t>Akansha Verma</t>
  </si>
  <si>
    <t>Mandip</t>
  </si>
  <si>
    <t>Roma</t>
  </si>
  <si>
    <t>W1C1957156</t>
  </si>
  <si>
    <t>Nisha Sharma</t>
  </si>
  <si>
    <t>nisha.sharma.ns403@gmail.com</t>
  </si>
  <si>
    <t>Nisha@1996</t>
  </si>
  <si>
    <t>Dino</t>
  </si>
  <si>
    <t>Net diet to be sent by Vikas</t>
  </si>
  <si>
    <t>Club needs to pay</t>
  </si>
  <si>
    <t>W1C1972504</t>
  </si>
  <si>
    <t>Akanksha Verma</t>
  </si>
  <si>
    <t>averma2718@gmail.com</t>
  </si>
  <si>
    <t>Akanksha@1989</t>
  </si>
  <si>
    <t>gaziabad</t>
  </si>
  <si>
    <t>security answers</t>
  </si>
  <si>
    <t>website</t>
  </si>
  <si>
    <t>www.myherbalife.com</t>
  </si>
  <si>
    <t>Prerna@1990</t>
  </si>
  <si>
    <t>W1C1975961</t>
  </si>
  <si>
    <t>pg8053220@gmail.com</t>
  </si>
  <si>
    <t>Prerna Goswami/ Sudhesh Goswami</t>
  </si>
  <si>
    <t>W1C1981592</t>
  </si>
  <si>
    <t>drneelamchoudharypgi@gmail.com</t>
  </si>
  <si>
    <t>Neelam@1969</t>
  </si>
  <si>
    <t>Neelam Choudhary</t>
  </si>
  <si>
    <t>chandigarh</t>
  </si>
  <si>
    <t>Prerna</t>
  </si>
  <si>
    <t>Kamla ji</t>
  </si>
  <si>
    <t>Dr. Neelam</t>
  </si>
  <si>
    <t>W1C1985598</t>
  </si>
  <si>
    <t>Veerpal Kaur</t>
  </si>
  <si>
    <t>veerpalkauraudhan@gmail.com</t>
  </si>
  <si>
    <t>Veerpal@1978</t>
  </si>
  <si>
    <t>W1C2005806</t>
  </si>
  <si>
    <t>cyberravi108@gmail.com</t>
  </si>
  <si>
    <t>Ravi@1978</t>
  </si>
  <si>
    <t>W1C2006806</t>
  </si>
  <si>
    <t>Mangesh Gundale</t>
  </si>
  <si>
    <t>mangesh.gundale@gmail.com</t>
  </si>
  <si>
    <t>Mangesh@1981</t>
  </si>
  <si>
    <t>W1C2009448</t>
  </si>
  <si>
    <t>rajkun92@gmail.com</t>
  </si>
  <si>
    <t>Raj@19892</t>
  </si>
  <si>
    <t>Raj Kunwar Singh</t>
  </si>
  <si>
    <t>SETHI.KANUPRIYA@GMAIL.COM</t>
  </si>
  <si>
    <t>Kanupriya@1981</t>
  </si>
  <si>
    <t>Kanupriya Sethi</t>
  </si>
  <si>
    <t>W1C2012534</t>
  </si>
  <si>
    <t>W1C2027513</t>
  </si>
  <si>
    <t>ajayanshu24@gmail.com</t>
  </si>
  <si>
    <t>Ajay@1991</t>
  </si>
  <si>
    <t>prayagraj</t>
  </si>
  <si>
    <t>frommonikasingh@gmail.com</t>
  </si>
  <si>
    <t>W1C2047701</t>
  </si>
  <si>
    <t>Monika@1978</t>
  </si>
  <si>
    <t>Monika Singh</t>
  </si>
  <si>
    <t>W1C2093560</t>
  </si>
  <si>
    <t>Deepa Bisht</t>
  </si>
  <si>
    <t>deepabisht111623@gmail.com</t>
  </si>
  <si>
    <t>Deepa@1984</t>
  </si>
  <si>
    <t>W1C2094108</t>
  </si>
  <si>
    <t>batratannu38@gmail.com</t>
  </si>
  <si>
    <t>Tannu@1994</t>
  </si>
  <si>
    <t>Tannu Batra</t>
  </si>
  <si>
    <t>ASHU18012005AS18@GMAIL.COM</t>
  </si>
  <si>
    <t>Nafe Singh</t>
  </si>
  <si>
    <t>W1C2123613</t>
  </si>
  <si>
    <t>Ayush@295</t>
  </si>
  <si>
    <t>W1C2149840</t>
  </si>
  <si>
    <t>Deepak Choudhary</t>
  </si>
  <si>
    <t>bhagwaticonstructions3@gmail.com</t>
  </si>
  <si>
    <t>Deepak@1986</t>
  </si>
  <si>
    <t>W1C2149974</t>
  </si>
  <si>
    <t>arunrsaini@gmail.com</t>
  </si>
  <si>
    <t>Arun@1985</t>
  </si>
  <si>
    <t>Arun Saini</t>
  </si>
  <si>
    <t>Cell Activator</t>
  </si>
  <si>
    <t>Omega</t>
  </si>
  <si>
    <t>W1C2153832</t>
  </si>
  <si>
    <t>Poonam Mishra</t>
  </si>
  <si>
    <t>prateeksahara@gmail.com</t>
  </si>
  <si>
    <t>Poonam@1982</t>
  </si>
  <si>
    <t>dehradun</t>
  </si>
  <si>
    <t>W1C2153988</t>
  </si>
  <si>
    <t>Anjalli Gautam</t>
  </si>
  <si>
    <t>anjalli2386@gmail.com</t>
  </si>
  <si>
    <t>Anjalli@1986</t>
  </si>
  <si>
    <t>Poonam Ji monthly package</t>
  </si>
  <si>
    <t>Husband diet</t>
  </si>
  <si>
    <t>Probiotics</t>
  </si>
  <si>
    <t>Cell activator</t>
  </si>
  <si>
    <t>Aloe Plus</t>
  </si>
  <si>
    <t>W1C2159376</t>
  </si>
  <si>
    <t>utkarsh2201@gmail.com</t>
  </si>
  <si>
    <t>Utkarsh@1990</t>
  </si>
  <si>
    <t>Utkarsh Jain</t>
  </si>
  <si>
    <t>Nitin@1988</t>
  </si>
  <si>
    <t>faridabad</t>
  </si>
  <si>
    <t>Nitin Mehta</t>
  </si>
  <si>
    <t>W1C2159504</t>
  </si>
  <si>
    <t>sagittarius.nitin@gmail.com</t>
  </si>
  <si>
    <t>W1C1935327</t>
  </si>
  <si>
    <t>kanwarsen1305@gmail.com</t>
  </si>
  <si>
    <t>Naitik@1981</t>
  </si>
  <si>
    <t>Multivitamin</t>
  </si>
  <si>
    <t>W1C2173816</t>
  </si>
  <si>
    <t>vermarmakant575@gmail.com</t>
  </si>
  <si>
    <t>Rmakant Verma</t>
  </si>
  <si>
    <t>lucknow</t>
  </si>
  <si>
    <t>W1C2185788</t>
  </si>
  <si>
    <t>Himanshu Kumar</t>
  </si>
  <si>
    <t>jivo058747@gmail.com</t>
  </si>
  <si>
    <t>Himanshu@1996</t>
  </si>
  <si>
    <t>Vandita@1984</t>
  </si>
  <si>
    <t>Vandita Sharma</t>
  </si>
  <si>
    <t>Joint Support</t>
  </si>
  <si>
    <t>Richa Batra</t>
  </si>
  <si>
    <t>W1C2195330</t>
  </si>
  <si>
    <t>richabatra2@gmail.com</t>
  </si>
  <si>
    <t>Richa@1979</t>
  </si>
  <si>
    <t>Jyoti</t>
  </si>
  <si>
    <t>W1C2195572</t>
  </si>
  <si>
    <t>jyotisukhveer1991@gmail.com</t>
  </si>
  <si>
    <t>Jyoti@1991</t>
  </si>
  <si>
    <t>rajeev.focusinbox@gmail.com</t>
  </si>
  <si>
    <t>Rajeev@1972</t>
  </si>
  <si>
    <t>Rajeev</t>
  </si>
  <si>
    <t>W1C2230297</t>
  </si>
  <si>
    <t>W1C2264229</t>
  </si>
  <si>
    <t>Alaka Syal</t>
  </si>
  <si>
    <t>adv.alakasyal@gmail.com</t>
  </si>
  <si>
    <t>Alaka@1977</t>
  </si>
  <si>
    <t>Baljot Bhatia</t>
  </si>
  <si>
    <t>W1C2264632</t>
  </si>
  <si>
    <t>baljotbhatia@gmail.com</t>
  </si>
  <si>
    <t>Baljot@1981</t>
  </si>
  <si>
    <t>Afsana@1978</t>
  </si>
  <si>
    <t>khanafsana@rediffmail.com</t>
  </si>
  <si>
    <t>Afsana Khan</t>
  </si>
  <si>
    <t>Laxmi@1980</t>
  </si>
  <si>
    <t>laxmijain12102002@gmail.com</t>
  </si>
  <si>
    <t>W1C2293942</t>
  </si>
  <si>
    <t>Neelam Jain</t>
  </si>
  <si>
    <t>kaithal</t>
  </si>
  <si>
    <t>W1C2315977</t>
  </si>
  <si>
    <t>anupmajain1234@gmail.com</t>
  </si>
  <si>
    <t>Anupma@1977</t>
  </si>
  <si>
    <t>Anupma Jain</t>
  </si>
  <si>
    <t>Aayush@1996</t>
  </si>
  <si>
    <t>ambala</t>
  </si>
  <si>
    <t>Hema@1979</t>
  </si>
  <si>
    <t>goyalhema44@gmail.com</t>
  </si>
  <si>
    <t>Ashwini Kumar</t>
  </si>
  <si>
    <t>W1C2338210</t>
  </si>
  <si>
    <t>ladwa</t>
  </si>
  <si>
    <t>W111982751</t>
  </si>
  <si>
    <t>jainkanu21@gmail.com</t>
  </si>
  <si>
    <t>Kanu@1990</t>
  </si>
  <si>
    <t>dormund
omni</t>
  </si>
  <si>
    <t>W1C2353137</t>
  </si>
  <si>
    <t>Priti@1996</t>
  </si>
  <si>
    <t>mshaurya.luk2021@gmail.com</t>
  </si>
  <si>
    <t>Priti Mishra</t>
  </si>
  <si>
    <t>Srk2dowling@gmail.com</t>
  </si>
  <si>
    <t>Kavita@1980</t>
  </si>
  <si>
    <t>W1C2354051</t>
  </si>
  <si>
    <t>Kavita</t>
  </si>
  <si>
    <t>mohali</t>
  </si>
  <si>
    <t>W1C2355307</t>
  </si>
  <si>
    <t>user.dheeraj001@gmail.com</t>
  </si>
  <si>
    <t>Dheeraj@1987</t>
  </si>
  <si>
    <t>Dheeraj Singh</t>
  </si>
  <si>
    <t>W1C2400239</t>
  </si>
  <si>
    <t>Srayance jain</t>
  </si>
  <si>
    <t>srayance.jain@gmail.com</t>
  </si>
  <si>
    <t>Srayance@1983</t>
  </si>
  <si>
    <t>sharadaggarwal46@gmail.com</t>
  </si>
  <si>
    <t>Sharad Agarwal</t>
  </si>
  <si>
    <t>Sharad@1961</t>
  </si>
  <si>
    <t>W1C2405230</t>
  </si>
  <si>
    <t>dkavita327@gmail.com</t>
  </si>
  <si>
    <t>Kavita Devi</t>
  </si>
  <si>
    <t>Kavita@1997</t>
  </si>
  <si>
    <t>W1C2456141</t>
  </si>
  <si>
    <t>mukeshjain3955@gmail.com</t>
  </si>
  <si>
    <t>Mukesh@1955</t>
  </si>
  <si>
    <t>Mukesh Jain</t>
  </si>
  <si>
    <t>Chocolate</t>
  </si>
  <si>
    <t>Straberry</t>
  </si>
  <si>
    <t>Mango</t>
  </si>
  <si>
    <t>Rose Kheer</t>
  </si>
  <si>
    <t>Kahwa</t>
  </si>
  <si>
    <t>Protein</t>
  </si>
  <si>
    <t>Lemon</t>
  </si>
  <si>
    <t>Kulfi</t>
  </si>
  <si>
    <t>Peach</t>
  </si>
  <si>
    <t>soumyanair423@gmail.com</t>
  </si>
  <si>
    <t>Soumya@1987</t>
  </si>
  <si>
    <t>Soumya Nair</t>
  </si>
  <si>
    <t>W1C2459022</t>
  </si>
  <si>
    <t>W1C2459542</t>
  </si>
  <si>
    <t>kartikkaushik298@gmail.com</t>
  </si>
  <si>
    <t>Shikha@1987</t>
  </si>
  <si>
    <t>Shikha Kaushik</t>
  </si>
  <si>
    <t>sonipat</t>
  </si>
  <si>
    <t>sk16@live.in</t>
  </si>
  <si>
    <t>Smita Khera</t>
  </si>
  <si>
    <t>Samita@1980</t>
  </si>
  <si>
    <t>arora.manjula13@gmail.com</t>
  </si>
  <si>
    <t>Manjula@1957</t>
  </si>
  <si>
    <t>Manjula Arora</t>
  </si>
  <si>
    <t>W1C2464933</t>
  </si>
  <si>
    <t>balwinder1966@gmail.com</t>
  </si>
  <si>
    <t>Balwinder@1966</t>
  </si>
  <si>
    <t>Balwinder Kaur</t>
  </si>
  <si>
    <t>W1C2429754</t>
  </si>
  <si>
    <t>W1C2465121</t>
  </si>
  <si>
    <t>kaursukhjit2016@gmail.com</t>
  </si>
  <si>
    <t>Sukhjit@1983</t>
  </si>
  <si>
    <t>Sukhjit Kaur</t>
  </si>
  <si>
    <t>W1C2493974</t>
  </si>
  <si>
    <t>Garima Agarwal</t>
  </si>
  <si>
    <t>garimaag23@gmail.com</t>
  </si>
  <si>
    <t>Garima@1985</t>
  </si>
  <si>
    <t>W1C2494912</t>
  </si>
  <si>
    <t>Swati Mahte</t>
  </si>
  <si>
    <t>Swati@1977</t>
  </si>
  <si>
    <t>swatim2000@gmail.com</t>
  </si>
  <si>
    <t>W110979250</t>
  </si>
  <si>
    <t>Anupinder Kaur</t>
  </si>
  <si>
    <t>anupkaur02@gmail.com</t>
  </si>
  <si>
    <t>Anup@1985</t>
  </si>
  <si>
    <t>Sonal@2020</t>
  </si>
  <si>
    <t>Sonal Malik</t>
  </si>
  <si>
    <t>W1C2540941</t>
  </si>
  <si>
    <t>sonalmalik2020@gmail.com</t>
  </si>
  <si>
    <t>www.myherbalife.co.in</t>
  </si>
  <si>
    <t>W1C2541000</t>
  </si>
  <si>
    <t>Parul Chawla</t>
  </si>
  <si>
    <t>parulchawla.chawla@gmail.com</t>
  </si>
  <si>
    <t>W1C2541468</t>
  </si>
  <si>
    <t>Vandana Chowdhary</t>
  </si>
  <si>
    <t>vandanac00@gmail.com</t>
  </si>
  <si>
    <t>Vandana@1987</t>
  </si>
  <si>
    <t>hemajagz@gmail.com</t>
  </si>
  <si>
    <t>Hema@1976</t>
  </si>
  <si>
    <t>W1C2454301</t>
  </si>
  <si>
    <t>Hema Jagota</t>
  </si>
  <si>
    <t>smriti.tandon28@gmail.com</t>
  </si>
  <si>
    <t>Smriti@1986</t>
  </si>
  <si>
    <t>Smriti Tondon</t>
  </si>
  <si>
    <t>W1C2447299</t>
  </si>
  <si>
    <t>Meenakhi@1990</t>
  </si>
  <si>
    <t>Meenakshi Sharma</t>
  </si>
  <si>
    <t>meenakshisharma1510@gmail.com</t>
  </si>
  <si>
    <t>W1C2557778</t>
  </si>
  <si>
    <t>W1C2563574</t>
  </si>
  <si>
    <t>shwetalibalpande@gmail.com</t>
  </si>
  <si>
    <t>Shwetali@1980</t>
  </si>
  <si>
    <t>Shwetali Balpande</t>
  </si>
  <si>
    <t>stayfit_0423@yahoo.com</t>
  </si>
  <si>
    <t>W1C2672854</t>
  </si>
  <si>
    <t>N Sai Priya</t>
  </si>
  <si>
    <t>Saipriya@1978</t>
  </si>
  <si>
    <t>anamikakhatana6424@gmail.com</t>
  </si>
  <si>
    <t>Anamika@1998</t>
  </si>
  <si>
    <t>Anamika Khatana</t>
  </si>
  <si>
    <t>W1C2402985</t>
  </si>
  <si>
    <t>Swinkle@2000</t>
  </si>
  <si>
    <t>Swinkle Mittal</t>
  </si>
  <si>
    <t>W1C2750157</t>
  </si>
  <si>
    <t>swinklemittal31@gmail.com</t>
  </si>
  <si>
    <t>Ashwini Taras</t>
  </si>
  <si>
    <t>Ashwini@1988</t>
  </si>
  <si>
    <t>ashwinitaras9011@gmail.com</t>
  </si>
  <si>
    <t>W1C2763074</t>
  </si>
  <si>
    <t>pune</t>
  </si>
  <si>
    <t>poojagarg99485@gmail.com</t>
  </si>
  <si>
    <t>Pooja Garg</t>
  </si>
  <si>
    <t>Pooja@1992</t>
  </si>
  <si>
    <t>W1C2763139</t>
  </si>
  <si>
    <t>W1C2764265</t>
  </si>
  <si>
    <t>aditi47689@gmail.com</t>
  </si>
  <si>
    <t>Aditi@1991</t>
  </si>
  <si>
    <t>Aditi Chhabra</t>
  </si>
  <si>
    <t>rohtak</t>
  </si>
  <si>
    <t>W1C2764800</t>
  </si>
  <si>
    <t>Palak Chugh</t>
  </si>
  <si>
    <t>palakchughh113@gmail.com</t>
  </si>
  <si>
    <t>Palak@2004</t>
  </si>
  <si>
    <t>Shallu@1989</t>
  </si>
  <si>
    <t>W1C2764900</t>
  </si>
  <si>
    <t>shailyrocks.raina@gmail.com</t>
  </si>
  <si>
    <t>alwar</t>
  </si>
  <si>
    <t>Shalu Sharma</t>
  </si>
  <si>
    <t>W1C2768261</t>
  </si>
  <si>
    <t>Surinder Kaur</t>
  </si>
  <si>
    <t>rupinder1k1975@gmail.com</t>
  </si>
  <si>
    <t>Surinder@1988</t>
  </si>
  <si>
    <t>W1C2827249</t>
  </si>
  <si>
    <t>Naveen Srivastava</t>
  </si>
  <si>
    <t>mr.naveensri@gmail.com</t>
  </si>
  <si>
    <t>paryagraj</t>
  </si>
  <si>
    <t>Vishakha Yadav</t>
  </si>
  <si>
    <t>Vishakha@1987</t>
  </si>
  <si>
    <t>vishakharahul2014@gmail.com</t>
  </si>
  <si>
    <t>Naveen@1980</t>
  </si>
  <si>
    <t>W1C2835005</t>
  </si>
  <si>
    <t>Uma Rani</t>
  </si>
  <si>
    <t>uhakla@gmail.com</t>
  </si>
  <si>
    <t>Uma@1988</t>
  </si>
  <si>
    <t>kurukshetra</t>
  </si>
  <si>
    <t>W1C2835646</t>
  </si>
  <si>
    <t>Rupinder Kaur</t>
  </si>
  <si>
    <t>kaurrupinder9@gmail.com</t>
  </si>
  <si>
    <t>Rupinder@1967</t>
  </si>
  <si>
    <t>Answer</t>
  </si>
  <si>
    <t>Sneha Kapoor</t>
  </si>
  <si>
    <t>W1C2860092</t>
  </si>
  <si>
    <t>SNEHASIDHWA@GMAIL.COM</t>
  </si>
  <si>
    <t>sneha@1987</t>
  </si>
  <si>
    <t>W1C2887941</t>
  </si>
  <si>
    <t>anishwagle77@gmail.com</t>
  </si>
  <si>
    <t>Anish Wagle</t>
  </si>
  <si>
    <t>Anish@1993</t>
  </si>
  <si>
    <t>KM Motiramani</t>
  </si>
  <si>
    <t>W1C2900993</t>
  </si>
  <si>
    <t>km_motiramani@yahoo.co.in</t>
  </si>
  <si>
    <t>Motiramani@1944</t>
  </si>
  <si>
    <t>After Breakfast</t>
  </si>
  <si>
    <t>After Lunch</t>
  </si>
  <si>
    <t>After Dinner</t>
  </si>
  <si>
    <t>Cell U loss</t>
  </si>
  <si>
    <t>Triphala</t>
  </si>
  <si>
    <t>W1C2924592</t>
  </si>
  <si>
    <t>Geet Srivastava</t>
  </si>
  <si>
    <t>srivastavageet2022@gmail.com</t>
  </si>
  <si>
    <t>Geet@1986</t>
  </si>
  <si>
    <t>W1C2925037</t>
  </si>
  <si>
    <t>meenal.dhuriya@gmail.com</t>
  </si>
  <si>
    <t>Meenal@1987</t>
  </si>
  <si>
    <t>Meenal Dhuriya</t>
  </si>
  <si>
    <t>W1C2827390</t>
  </si>
  <si>
    <t>Divya Nagraj</t>
  </si>
  <si>
    <t>PwC</t>
  </si>
  <si>
    <t>Anita Bhadra</t>
  </si>
  <si>
    <t>Marsh McLennan</t>
  </si>
  <si>
    <t>Madhu Maheshwari</t>
  </si>
  <si>
    <t>vikasneema.sharma0@gmail.com</t>
  </si>
  <si>
    <t>Singh</t>
  </si>
  <si>
    <t>Sandeep</t>
  </si>
  <si>
    <t>Lucky Nego</t>
  </si>
  <si>
    <t>Sinkender Paswan</t>
  </si>
  <si>
    <t>Brijesh</t>
  </si>
  <si>
    <t>Himanshu</t>
  </si>
  <si>
    <t>F1</t>
  </si>
  <si>
    <t>Dinoshake</t>
  </si>
  <si>
    <t>Rebuild</t>
  </si>
  <si>
    <t>Personalized Protein</t>
  </si>
  <si>
    <t>Multivitamins</t>
  </si>
  <si>
    <t>Fibre</t>
  </si>
  <si>
    <t>PARDEEPNAGAL23@GMAIL.COM</t>
  </si>
  <si>
    <t>Sudesh</t>
  </si>
  <si>
    <t>Qty</t>
  </si>
  <si>
    <t>Rate @25% less</t>
  </si>
  <si>
    <t>Calcium</t>
  </si>
  <si>
    <t>Child</t>
  </si>
  <si>
    <t>Pradeep ji</t>
  </si>
  <si>
    <t>SAHARANPUR</t>
  </si>
  <si>
    <t>Atul@1972</t>
  </si>
  <si>
    <t>Atul Madan</t>
  </si>
  <si>
    <t>W1C2963999</t>
  </si>
  <si>
    <t>appy2703@gmail.com</t>
  </si>
  <si>
    <t>Apoorva@1994</t>
  </si>
  <si>
    <t>Seema Rani</t>
  </si>
  <si>
    <t>atul.madan10@gmail.com</t>
  </si>
  <si>
    <t>W1C2950203</t>
  </si>
  <si>
    <t>W1C3020687</t>
  </si>
  <si>
    <t>Gurpreet Singh</t>
  </si>
  <si>
    <t>gurpreetggdoors@gmail.com</t>
  </si>
  <si>
    <t>Gurpreet@1983</t>
  </si>
  <si>
    <t>W1C3041739</t>
  </si>
  <si>
    <t>Chhavi Mehrotra</t>
  </si>
  <si>
    <t>cnm.mehrotra@gmail.com</t>
  </si>
  <si>
    <t>Chhavi@1977</t>
  </si>
  <si>
    <t>W1C3053359</t>
  </si>
  <si>
    <t>Pankaj Kansal</t>
  </si>
  <si>
    <t>pankajkansal8587956185@gmail.com</t>
  </si>
  <si>
    <t>Pankaj@1981</t>
  </si>
  <si>
    <t>8:00 to 8:10 am</t>
  </si>
  <si>
    <t>8:11 to 8:40 am</t>
  </si>
  <si>
    <t>8:41 to 8:50-55 am</t>
  </si>
  <si>
    <t>8:56 to 9:00 am</t>
  </si>
  <si>
    <t>Prayer or Psychological round</t>
  </si>
  <si>
    <t>Knowledge sharing</t>
  </si>
  <si>
    <t>Mindset round and Conclusion</t>
  </si>
  <si>
    <t>Time</t>
  </si>
  <si>
    <t>Composition</t>
  </si>
  <si>
    <t>Formula 1: Kulfi, vanilla,. strawberry, orange, mango, banana caramel, Rose Kheer, Chocolate and Pan</t>
  </si>
  <si>
    <t>Afresh: Tulsi, ginger, cineman, peach, lemon, Kashmiri Kahwa and Elaich</t>
  </si>
  <si>
    <t>Merged</t>
  </si>
  <si>
    <t>Topic</t>
  </si>
  <si>
    <t>Story</t>
  </si>
  <si>
    <t>Date</t>
  </si>
  <si>
    <t>Days</t>
  </si>
  <si>
    <t>Plan</t>
  </si>
  <si>
    <t>Products knowledge by Mrs. Lekha or Dr. Jitendra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</si>
</sst>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0000"/>
    <numFmt numFmtId="167" formatCode="_(* #,##0.0_);_(* \(#,##0.0\);_(* &quot;-&quot;??_);_(@_)"/>
    <numFmt numFmtId="168" formatCode="[$-409]mmmm\-yy;@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8.8000000000000007"/>
      <color rgb="FF555555"/>
      <name val="Arial"/>
      <family val="2"/>
    </font>
    <font>
      <sz val="8"/>
      <color theme="1"/>
      <name val="Arial"/>
      <family val="2"/>
    </font>
    <font>
      <sz val="11"/>
      <color rgb="FF1F497D"/>
      <name val="Calibri"/>
      <family val="2"/>
      <scheme val="minor"/>
    </font>
    <font>
      <sz val="11"/>
      <color rgb="FF363636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7"/>
      <color rgb="FF4D4D4D"/>
      <name val="Arial"/>
      <family val="2"/>
    </font>
    <font>
      <b/>
      <sz val="14"/>
      <color rgb="FF51515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1"/>
    <xf numFmtId="0" fontId="3" fillId="0" borderId="0" xfId="0" applyFont="1"/>
    <xf numFmtId="17" fontId="3" fillId="0" borderId="0" xfId="0" applyNumberFormat="1" applyFont="1"/>
    <xf numFmtId="165" fontId="0" fillId="0" borderId="0" xfId="2" applyNumberFormat="1" applyFont="1"/>
    <xf numFmtId="165" fontId="3" fillId="0" borderId="0" xfId="2" applyNumberFormat="1" applyFont="1"/>
    <xf numFmtId="0" fontId="0" fillId="0" borderId="0" xfId="0" quotePrefix="1"/>
    <xf numFmtId="0" fontId="4" fillId="0" borderId="0" xfId="0" applyFont="1"/>
    <xf numFmtId="165" fontId="0" fillId="0" borderId="0" xfId="0" applyNumberFormat="1"/>
    <xf numFmtId="165" fontId="0" fillId="2" borderId="0" xfId="2" applyNumberFormat="1" applyFont="1" applyFill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0" fillId="0" borderId="0" xfId="2" applyFont="1"/>
    <xf numFmtId="0" fontId="5" fillId="0" borderId="0" xfId="0" applyFont="1"/>
    <xf numFmtId="0" fontId="1" fillId="0" borderId="0" xfId="1" applyAlignment="1"/>
    <xf numFmtId="165" fontId="0" fillId="0" borderId="0" xfId="2" quotePrefix="1" applyNumberFormat="1" applyFont="1"/>
    <xf numFmtId="165" fontId="0" fillId="3" borderId="0" xfId="2" applyNumberFormat="1" applyFont="1" applyFill="1"/>
    <xf numFmtId="4" fontId="0" fillId="0" borderId="0" xfId="0" applyNumberFormat="1"/>
    <xf numFmtId="166" fontId="0" fillId="0" borderId="0" xfId="2" quotePrefix="1" applyNumberFormat="1" applyFont="1"/>
    <xf numFmtId="0" fontId="3" fillId="0" borderId="2" xfId="0" applyFont="1" applyBorder="1"/>
    <xf numFmtId="0" fontId="0" fillId="0" borderId="2" xfId="0" applyBorder="1"/>
    <xf numFmtId="165" fontId="0" fillId="0" borderId="2" xfId="2" applyNumberFormat="1" applyFont="1" applyBorder="1"/>
    <xf numFmtId="165" fontId="3" fillId="0" borderId="2" xfId="2" applyNumberFormat="1" applyFont="1" applyBorder="1"/>
    <xf numFmtId="4" fontId="8" fillId="0" borderId="0" xfId="0" applyNumberFormat="1" applyFont="1"/>
    <xf numFmtId="0" fontId="9" fillId="0" borderId="0" xfId="0" applyFont="1"/>
    <xf numFmtId="9" fontId="0" fillId="0" borderId="2" xfId="0" applyNumberFormat="1" applyBorder="1"/>
    <xf numFmtId="15" fontId="0" fillId="0" borderId="0" xfId="0" applyNumberFormat="1"/>
    <xf numFmtId="15" fontId="0" fillId="0" borderId="2" xfId="0" applyNumberFormat="1" applyBorder="1"/>
    <xf numFmtId="0" fontId="3" fillId="2" borderId="2" xfId="0" applyFont="1" applyFill="1" applyBorder="1"/>
    <xf numFmtId="0" fontId="3" fillId="2" borderId="0" xfId="0" applyFont="1" applyFill="1"/>
    <xf numFmtId="18" fontId="0" fillId="0" borderId="0" xfId="0" applyNumberFormat="1"/>
    <xf numFmtId="167" fontId="0" fillId="0" borderId="2" xfId="2" applyNumberFormat="1" applyFont="1" applyBorder="1"/>
    <xf numFmtId="168" fontId="0" fillId="0" borderId="0" xfId="0" applyNumberFormat="1"/>
    <xf numFmtId="167" fontId="3" fillId="0" borderId="2" xfId="2" applyNumberFormat="1" applyFont="1" applyBorder="1"/>
    <xf numFmtId="167" fontId="2" fillId="0" borderId="2" xfId="2" applyNumberFormat="1" applyFont="1" applyBorder="1"/>
    <xf numFmtId="0" fontId="0" fillId="2" borderId="0" xfId="0" applyFill="1"/>
    <xf numFmtId="0" fontId="1" fillId="0" borderId="0" xfId="1" quotePrefix="1"/>
    <xf numFmtId="15" fontId="0" fillId="3" borderId="0" xfId="0" applyNumberFormat="1" applyFill="1"/>
    <xf numFmtId="0" fontId="0" fillId="0" borderId="1" xfId="0" applyBorder="1"/>
    <xf numFmtId="0" fontId="0" fillId="8" borderId="0" xfId="0" applyFill="1"/>
    <xf numFmtId="0" fontId="3" fillId="8" borderId="2" xfId="0" applyFont="1" applyFill="1" applyBorder="1"/>
    <xf numFmtId="0" fontId="0" fillId="8" borderId="3" xfId="0" applyFill="1" applyBorder="1"/>
    <xf numFmtId="0" fontId="0" fillId="8" borderId="5" xfId="0" applyFill="1" applyBorder="1"/>
    <xf numFmtId="0" fontId="0" fillId="8" borderId="1" xfId="0" applyFill="1" applyBorder="1"/>
    <xf numFmtId="0" fontId="0" fillId="8" borderId="2" xfId="0" applyFill="1" applyBorder="1"/>
    <xf numFmtId="15" fontId="0" fillId="8" borderId="2" xfId="0" applyNumberFormat="1" applyFill="1" applyBorder="1"/>
    <xf numFmtId="0" fontId="0" fillId="8" borderId="2" xfId="0" quotePrefix="1" applyFill="1" applyBorder="1"/>
    <xf numFmtId="0" fontId="0" fillId="3" borderId="1" xfId="0" applyFill="1" applyBorder="1"/>
    <xf numFmtId="0" fontId="0" fillId="8" borderId="1" xfId="0" quotePrefix="1" applyFill="1" applyBorder="1"/>
    <xf numFmtId="0" fontId="3" fillId="6" borderId="2" xfId="0" applyFont="1" applyFill="1" applyBorder="1"/>
    <xf numFmtId="0" fontId="3" fillId="7" borderId="2" xfId="0" applyFont="1" applyFill="1" applyBorder="1"/>
    <xf numFmtId="0" fontId="3" fillId="9" borderId="2" xfId="0" applyFont="1" applyFill="1" applyBorder="1"/>
    <xf numFmtId="165" fontId="0" fillId="2" borderId="0" xfId="0" applyNumberFormat="1" applyFill="1"/>
    <xf numFmtId="0" fontId="0" fillId="5" borderId="1" xfId="0" applyFill="1" applyBorder="1"/>
    <xf numFmtId="165" fontId="13" fillId="2" borderId="0" xfId="2" applyNumberFormat="1" applyFont="1" applyFill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2" borderId="1" xfId="0" applyFill="1" applyBorder="1"/>
    <xf numFmtId="0" fontId="0" fillId="3" borderId="0" xfId="0" applyFill="1"/>
    <xf numFmtId="0" fontId="9" fillId="8" borderId="0" xfId="0" applyFont="1" applyFill="1"/>
    <xf numFmtId="0" fontId="9" fillId="8" borderId="3" xfId="0" applyFont="1" applyFill="1" applyBorder="1"/>
    <xf numFmtId="0" fontId="0" fillId="8" borderId="4" xfId="0" applyFill="1" applyBorder="1"/>
    <xf numFmtId="0" fontId="0" fillId="0" borderId="5" xfId="0" applyBorder="1"/>
    <xf numFmtId="10" fontId="0" fillId="0" borderId="0" xfId="0" applyNumberFormat="1"/>
    <xf numFmtId="165" fontId="14" fillId="0" borderId="2" xfId="2" applyNumberFormat="1" applyFont="1" applyBorder="1"/>
    <xf numFmtId="15" fontId="0" fillId="2" borderId="0" xfId="0" applyNumberFormat="1" applyFill="1"/>
    <xf numFmtId="0" fontId="0" fillId="2" borderId="5" xfId="0" applyFill="1" applyBorder="1"/>
    <xf numFmtId="0" fontId="15" fillId="0" borderId="0" xfId="0" applyFont="1" applyAlignment="1">
      <alignment vertical="center" wrapText="1"/>
    </xf>
    <xf numFmtId="15" fontId="0" fillId="13" borderId="0" xfId="0" applyNumberFormat="1" applyFill="1"/>
    <xf numFmtId="15" fontId="0" fillId="14" borderId="0" xfId="0" applyNumberFormat="1" applyFill="1"/>
    <xf numFmtId="0" fontId="0" fillId="15" borderId="2" xfId="0" applyFill="1" applyBorder="1"/>
    <xf numFmtId="165" fontId="0" fillId="15" borderId="2" xfId="2" applyNumberFormat="1" applyFont="1" applyFill="1" applyBorder="1"/>
    <xf numFmtId="165" fontId="0" fillId="16" borderId="0" xfId="0" applyNumberFormat="1" applyFill="1"/>
    <xf numFmtId="0" fontId="3" fillId="4" borderId="2" xfId="0" applyFont="1" applyFill="1" applyBorder="1"/>
    <xf numFmtId="0" fontId="14" fillId="0" borderId="0" xfId="0" applyFont="1"/>
    <xf numFmtId="0" fontId="0" fillId="17" borderId="2" xfId="0" applyFill="1" applyBorder="1"/>
    <xf numFmtId="15" fontId="1" fillId="0" borderId="0" xfId="1" applyNumberFormat="1"/>
    <xf numFmtId="0" fontId="0" fillId="0" borderId="0" xfId="0" applyAlignment="1">
      <alignment horizontal="center"/>
    </xf>
    <xf numFmtId="0" fontId="9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55</xdr:row>
      <xdr:rowOff>157464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a.barejagagan@gmail.com" TargetMode="External"/><Relationship Id="rId18" Type="http://schemas.openxmlformats.org/officeDocument/2006/relationships/hyperlink" Target="mailto:ca.barejagagan@gmail.com" TargetMode="External"/><Relationship Id="rId26" Type="http://schemas.openxmlformats.org/officeDocument/2006/relationships/hyperlink" Target="mailto:ca.barejagagan@gmail.com" TargetMode="External"/><Relationship Id="rId39" Type="http://schemas.openxmlformats.org/officeDocument/2006/relationships/hyperlink" Target="mailto:gagan@423" TargetMode="External"/><Relationship Id="rId21" Type="http://schemas.openxmlformats.org/officeDocument/2006/relationships/hyperlink" Target="https://www.maavaishnodevi.org/" TargetMode="External"/><Relationship Id="rId34" Type="http://schemas.openxmlformats.org/officeDocument/2006/relationships/hyperlink" Target="mailto:gagan.bareja1@moodys.com" TargetMode="External"/><Relationship Id="rId42" Type="http://schemas.openxmlformats.org/officeDocument/2006/relationships/hyperlink" Target="mailto:gagan@4239" TargetMode="External"/><Relationship Id="rId47" Type="http://schemas.openxmlformats.org/officeDocument/2006/relationships/hyperlink" Target="mailto:Lekha@4239" TargetMode="External"/><Relationship Id="rId50" Type="http://schemas.openxmlformats.org/officeDocument/2006/relationships/hyperlink" Target="mailto:29031177@maknowledge.in" TargetMode="External"/><Relationship Id="rId55" Type="http://schemas.openxmlformats.org/officeDocument/2006/relationships/hyperlink" Target="mailto:ca.barejagagan@gmail.com" TargetMode="External"/><Relationship Id="rId63" Type="http://schemas.openxmlformats.org/officeDocument/2006/relationships/hyperlink" Target="mailto:acuity@1177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rajaram@4239" TargetMode="External"/><Relationship Id="rId2" Type="http://schemas.openxmlformats.org/officeDocument/2006/relationships/hyperlink" Target="mailto:paarth@4239" TargetMode="External"/><Relationship Id="rId16" Type="http://schemas.openxmlformats.org/officeDocument/2006/relationships/hyperlink" Target="mailto:gagan@4239" TargetMode="External"/><Relationship Id="rId29" Type="http://schemas.openxmlformats.org/officeDocument/2006/relationships/hyperlink" Target="mailto:acuity@4239" TargetMode="External"/><Relationship Id="rId1" Type="http://schemas.openxmlformats.org/officeDocument/2006/relationships/hyperlink" Target="mailto:ramesh@4239" TargetMode="External"/><Relationship Id="rId6" Type="http://schemas.openxmlformats.org/officeDocument/2006/relationships/hyperlink" Target="mailto:rajkumar@4239" TargetMode="External"/><Relationship Id="rId11" Type="http://schemas.openxmlformats.org/officeDocument/2006/relationships/hyperlink" Target="mailto:Gagan@4239" TargetMode="External"/><Relationship Id="rId24" Type="http://schemas.openxmlformats.org/officeDocument/2006/relationships/hyperlink" Target="mailto:gagan@4239" TargetMode="External"/><Relationship Id="rId32" Type="http://schemas.openxmlformats.org/officeDocument/2006/relationships/hyperlink" Target="mailto:gagan.bareja1@moodys.com" TargetMode="External"/><Relationship Id="rId37" Type="http://schemas.openxmlformats.org/officeDocument/2006/relationships/hyperlink" Target="mailto:lekha@4239" TargetMode="External"/><Relationship Id="rId40" Type="http://schemas.openxmlformats.org/officeDocument/2006/relationships/hyperlink" Target="mailto:Lekha@4239" TargetMode="External"/><Relationship Id="rId45" Type="http://schemas.openxmlformats.org/officeDocument/2006/relationships/hyperlink" Target="mailto:Lekha@4239" TargetMode="External"/><Relationship Id="rId53" Type="http://schemas.openxmlformats.org/officeDocument/2006/relationships/hyperlink" Target="mailto:gagan@4239" TargetMode="External"/><Relationship Id="rId58" Type="http://schemas.openxmlformats.org/officeDocument/2006/relationships/hyperlink" Target="mailto:Gagan@4239" TargetMode="External"/><Relationship Id="rId66" Type="http://schemas.openxmlformats.org/officeDocument/2006/relationships/hyperlink" Target="mailto:Rajababu@4239" TargetMode="External"/><Relationship Id="rId5" Type="http://schemas.openxmlformats.org/officeDocument/2006/relationships/hyperlink" Target="mailto:paarth@4239" TargetMode="External"/><Relationship Id="rId15" Type="http://schemas.openxmlformats.org/officeDocument/2006/relationships/hyperlink" Target="mailto:ca.barejagagan@gmail.com" TargetMode="External"/><Relationship Id="rId23" Type="http://schemas.openxmlformats.org/officeDocument/2006/relationships/hyperlink" Target="mailto:gagan@4239" TargetMode="External"/><Relationship Id="rId28" Type="http://schemas.openxmlformats.org/officeDocument/2006/relationships/hyperlink" Target="http://49.stxaviershighschoolgurgaon.com/admin/pts_student_fee.aspx?enc=Zm9ybWlkPTEwMDA2Jm1wYWdlPXB0cw==" TargetMode="External"/><Relationship Id="rId36" Type="http://schemas.openxmlformats.org/officeDocument/2006/relationships/hyperlink" Target="mailto:lekha@4239" TargetMode="External"/><Relationship Id="rId49" Type="http://schemas.openxmlformats.org/officeDocument/2006/relationships/hyperlink" Target="mailto:29031177@maknowledge.in" TargetMode="External"/><Relationship Id="rId57" Type="http://schemas.openxmlformats.org/officeDocument/2006/relationships/hyperlink" Target="mailto:ca.barejagagan@gmail.com" TargetMode="External"/><Relationship Id="rId61" Type="http://schemas.openxmlformats.org/officeDocument/2006/relationships/hyperlink" Target="mailto:lekhabareja114@gmail.com" TargetMode="External"/><Relationship Id="rId10" Type="http://schemas.openxmlformats.org/officeDocument/2006/relationships/hyperlink" Target="mailto:Lekha@4239" TargetMode="External"/><Relationship Id="rId19" Type="http://schemas.openxmlformats.org/officeDocument/2006/relationships/hyperlink" Target="mailto:gagan@4239" TargetMode="External"/><Relationship Id="rId31" Type="http://schemas.openxmlformats.org/officeDocument/2006/relationships/hyperlink" Target="mailto:Gagan@4239" TargetMode="External"/><Relationship Id="rId44" Type="http://schemas.openxmlformats.org/officeDocument/2006/relationships/hyperlink" Target="mailto:ca.barejagagan@gmail.com" TargetMode="External"/><Relationship Id="rId52" Type="http://schemas.openxmlformats.org/officeDocument/2006/relationships/hyperlink" Target="mailto:ca.barejagagan@gmail.com" TargetMode="External"/><Relationship Id="rId60" Type="http://schemas.openxmlformats.org/officeDocument/2006/relationships/hyperlink" Target="mailto:lekhabareja114@gmail.com" TargetMode="External"/><Relationship Id="rId65" Type="http://schemas.openxmlformats.org/officeDocument/2006/relationships/hyperlink" Target="mailto:Gagan@4239" TargetMode="External"/><Relationship Id="rId4" Type="http://schemas.openxmlformats.org/officeDocument/2006/relationships/hyperlink" Target="mailto:kanta@4239" TargetMode="External"/><Relationship Id="rId9" Type="http://schemas.openxmlformats.org/officeDocument/2006/relationships/hyperlink" Target="mailto:paarth@4239" TargetMode="External"/><Relationship Id="rId14" Type="http://schemas.openxmlformats.org/officeDocument/2006/relationships/hyperlink" Target="mailto:gagan@4293" TargetMode="External"/><Relationship Id="rId22" Type="http://schemas.openxmlformats.org/officeDocument/2006/relationships/hyperlink" Target="mailto:paarth@4239" TargetMode="External"/><Relationship Id="rId27" Type="http://schemas.openxmlformats.org/officeDocument/2006/relationships/hyperlink" Target="mailto:Gagan@4239" TargetMode="External"/><Relationship Id="rId30" Type="http://schemas.openxmlformats.org/officeDocument/2006/relationships/hyperlink" Target="mailto:kpmg@4239" TargetMode="External"/><Relationship Id="rId35" Type="http://schemas.openxmlformats.org/officeDocument/2006/relationships/hyperlink" Target="mailto:gagan@4239" TargetMode="External"/><Relationship Id="rId43" Type="http://schemas.openxmlformats.org/officeDocument/2006/relationships/hyperlink" Target="mailto:Lekha@4239" TargetMode="External"/><Relationship Id="rId48" Type="http://schemas.openxmlformats.org/officeDocument/2006/relationships/hyperlink" Target="mailto:Gagan@4239" TargetMode="External"/><Relationship Id="rId56" Type="http://schemas.openxmlformats.org/officeDocument/2006/relationships/hyperlink" Target="mailto:Abcd@1234" TargetMode="External"/><Relationship Id="rId64" Type="http://schemas.openxmlformats.org/officeDocument/2006/relationships/hyperlink" Target="mailto:ca.barejagagan@gmail.com" TargetMode="External"/><Relationship Id="rId8" Type="http://schemas.openxmlformats.org/officeDocument/2006/relationships/hyperlink" Target="mailto:Gagan@4239" TargetMode="External"/><Relationship Id="rId51" Type="http://schemas.openxmlformats.org/officeDocument/2006/relationships/hyperlink" Target="mailto:Gagan@4239131" TargetMode="External"/><Relationship Id="rId3" Type="http://schemas.openxmlformats.org/officeDocument/2006/relationships/hyperlink" Target="mailto:paarth@4239" TargetMode="External"/><Relationship Id="rId12" Type="http://schemas.openxmlformats.org/officeDocument/2006/relationships/hyperlink" Target="mailto:ramesh@4239" TargetMode="External"/><Relationship Id="rId17" Type="http://schemas.openxmlformats.org/officeDocument/2006/relationships/hyperlink" Target="mailto:lekha@4239" TargetMode="External"/><Relationship Id="rId25" Type="http://schemas.openxmlformats.org/officeDocument/2006/relationships/hyperlink" Target="mailto:lekha@4239" TargetMode="External"/><Relationship Id="rId33" Type="http://schemas.openxmlformats.org/officeDocument/2006/relationships/hyperlink" Target="mailto:Gagan@4239" TargetMode="External"/><Relationship Id="rId38" Type="http://schemas.openxmlformats.org/officeDocument/2006/relationships/hyperlink" Target="mailto:ca.barejagagan@gmail.com" TargetMode="External"/><Relationship Id="rId46" Type="http://schemas.openxmlformats.org/officeDocument/2006/relationships/hyperlink" Target="mailto:ca.barejagagan@gmail.com" TargetMode="External"/><Relationship Id="rId59" Type="http://schemas.openxmlformats.org/officeDocument/2006/relationships/hyperlink" Target="mailto:lekha@4239" TargetMode="External"/><Relationship Id="rId67" Type="http://schemas.openxmlformats.org/officeDocument/2006/relationships/hyperlink" Target="mailto:Gagan@4239" TargetMode="External"/><Relationship Id="rId20" Type="http://schemas.openxmlformats.org/officeDocument/2006/relationships/hyperlink" Target="mailto:ca.barejagagan@gmail.com" TargetMode="External"/><Relationship Id="rId41" Type="http://schemas.openxmlformats.org/officeDocument/2006/relationships/hyperlink" Target="mailto:ca.barejagagan@gmail.com" TargetMode="External"/><Relationship Id="rId54" Type="http://schemas.openxmlformats.org/officeDocument/2006/relationships/hyperlink" Target="mailto:kanta@4239" TargetMode="External"/><Relationship Id="rId62" Type="http://schemas.openxmlformats.org/officeDocument/2006/relationships/hyperlink" Target="mailto:Gagan@4239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vishakhavishu123@gmail.com" TargetMode="External"/><Relationship Id="rId2" Type="http://schemas.openxmlformats.org/officeDocument/2006/relationships/hyperlink" Target="mailto:geetasunil90590@gmail.com" TargetMode="External"/><Relationship Id="rId1" Type="http://schemas.openxmlformats.org/officeDocument/2006/relationships/hyperlink" Target="mailto:ngoyal1@kpmg.com" TargetMode="External"/><Relationship Id="rId4" Type="http://schemas.openxmlformats.org/officeDocument/2006/relationships/hyperlink" Target="mailto:liyanpunit@gmail.com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mailto:Aayush@1996" TargetMode="External"/><Relationship Id="rId21" Type="http://schemas.openxmlformats.org/officeDocument/2006/relationships/hyperlink" Target="mailto:naveen@1978" TargetMode="External"/><Relationship Id="rId42" Type="http://schemas.openxmlformats.org/officeDocument/2006/relationships/hyperlink" Target="mailto:gupta.varun22@gmail.com" TargetMode="External"/><Relationship Id="rId63" Type="http://schemas.openxmlformats.org/officeDocument/2006/relationships/hyperlink" Target="mailto:averma2718@gmail.com" TargetMode="External"/><Relationship Id="rId84" Type="http://schemas.openxmlformats.org/officeDocument/2006/relationships/hyperlink" Target="http://www.myherbalife.com/" TargetMode="External"/><Relationship Id="rId138" Type="http://schemas.openxmlformats.org/officeDocument/2006/relationships/hyperlink" Target="mailto:nisha.sharma.ns403@gmail.com" TargetMode="External"/><Relationship Id="rId159" Type="http://schemas.openxmlformats.org/officeDocument/2006/relationships/hyperlink" Target="mailto:Meenakhi@1990" TargetMode="External"/><Relationship Id="rId170" Type="http://schemas.openxmlformats.org/officeDocument/2006/relationships/hyperlink" Target="mailto:anamikakhatana6424@gmail.com" TargetMode="External"/><Relationship Id="rId191" Type="http://schemas.openxmlformats.org/officeDocument/2006/relationships/hyperlink" Target="mailto:uhakla@gmail.com" TargetMode="External"/><Relationship Id="rId205" Type="http://schemas.openxmlformats.org/officeDocument/2006/relationships/hyperlink" Target="mailto:vishakharahul2014@gmail.com" TargetMode="External"/><Relationship Id="rId107" Type="http://schemas.openxmlformats.org/officeDocument/2006/relationships/hyperlink" Target="mailto:jyotisukhveer1991@gmail.com" TargetMode="External"/><Relationship Id="rId11" Type="http://schemas.openxmlformats.org/officeDocument/2006/relationships/hyperlink" Target="mailto:vivek@4239" TargetMode="External"/><Relationship Id="rId32" Type="http://schemas.openxmlformats.org/officeDocument/2006/relationships/hyperlink" Target="mailto:Hemlata@1971" TargetMode="External"/><Relationship Id="rId37" Type="http://schemas.openxmlformats.org/officeDocument/2006/relationships/hyperlink" Target="mailto:ishitashrivastava28@gmail.com" TargetMode="External"/><Relationship Id="rId53" Type="http://schemas.openxmlformats.org/officeDocument/2006/relationships/hyperlink" Target="mailto:Vandana@1979" TargetMode="External"/><Relationship Id="rId58" Type="http://schemas.openxmlformats.org/officeDocument/2006/relationships/hyperlink" Target="mailto:Neena@1961" TargetMode="External"/><Relationship Id="rId74" Type="http://schemas.openxmlformats.org/officeDocument/2006/relationships/hyperlink" Target="mailto:Ravi@1978" TargetMode="External"/><Relationship Id="rId79" Type="http://schemas.openxmlformats.org/officeDocument/2006/relationships/hyperlink" Target="mailto:SETHI.KANUPRIYA@GMAIL.COM" TargetMode="External"/><Relationship Id="rId102" Type="http://schemas.openxmlformats.org/officeDocument/2006/relationships/hyperlink" Target="mailto:jivo058747@gmail.com" TargetMode="External"/><Relationship Id="rId123" Type="http://schemas.openxmlformats.org/officeDocument/2006/relationships/hyperlink" Target="mailto:user.dheeraj001@gmail.com" TargetMode="External"/><Relationship Id="rId128" Type="http://schemas.openxmlformats.org/officeDocument/2006/relationships/hyperlink" Target="mailto:Kavita@1997" TargetMode="External"/><Relationship Id="rId144" Type="http://schemas.openxmlformats.org/officeDocument/2006/relationships/hyperlink" Target="mailto:swatim2000@gmail.com" TargetMode="External"/><Relationship Id="rId149" Type="http://schemas.openxmlformats.org/officeDocument/2006/relationships/hyperlink" Target="http://www.myherbalife.co.in/" TargetMode="External"/><Relationship Id="rId5" Type="http://schemas.openxmlformats.org/officeDocument/2006/relationships/hyperlink" Target="mailto:ruchigarg712@gmail.com" TargetMode="External"/><Relationship Id="rId90" Type="http://schemas.openxmlformats.org/officeDocument/2006/relationships/hyperlink" Target="mailto:bhagwaticonstructions3@gmail.com" TargetMode="External"/><Relationship Id="rId95" Type="http://schemas.openxmlformats.org/officeDocument/2006/relationships/hyperlink" Target="mailto:anjalli2386@gmail.com" TargetMode="External"/><Relationship Id="rId160" Type="http://schemas.openxmlformats.org/officeDocument/2006/relationships/hyperlink" Target="mailto:Shwetali@1980" TargetMode="External"/><Relationship Id="rId165" Type="http://schemas.openxmlformats.org/officeDocument/2006/relationships/hyperlink" Target="http://www.myherbalife.com/" TargetMode="External"/><Relationship Id="rId181" Type="http://schemas.openxmlformats.org/officeDocument/2006/relationships/hyperlink" Target="http://www.myherbalife.com/" TargetMode="External"/><Relationship Id="rId186" Type="http://schemas.openxmlformats.org/officeDocument/2006/relationships/hyperlink" Target="http://www.myherbalife.com/" TargetMode="External"/><Relationship Id="rId216" Type="http://schemas.openxmlformats.org/officeDocument/2006/relationships/comments" Target="../comments2.xml"/><Relationship Id="rId211" Type="http://schemas.openxmlformats.org/officeDocument/2006/relationships/hyperlink" Target="mailto:Gurpreet@1983" TargetMode="External"/><Relationship Id="rId22" Type="http://schemas.openxmlformats.org/officeDocument/2006/relationships/hyperlink" Target="mailto:naveengoyalca@gmail.com" TargetMode="External"/><Relationship Id="rId27" Type="http://schemas.openxmlformats.org/officeDocument/2006/relationships/hyperlink" Target="mailto:vikas@1987" TargetMode="External"/><Relationship Id="rId43" Type="http://schemas.openxmlformats.org/officeDocument/2006/relationships/hyperlink" Target="mailto:Varun@1984" TargetMode="External"/><Relationship Id="rId48" Type="http://schemas.openxmlformats.org/officeDocument/2006/relationships/hyperlink" Target="mailto:prsingh16@gmail.com" TargetMode="External"/><Relationship Id="rId64" Type="http://schemas.openxmlformats.org/officeDocument/2006/relationships/hyperlink" Target="mailto:Akanksha@1989" TargetMode="External"/><Relationship Id="rId69" Type="http://schemas.openxmlformats.org/officeDocument/2006/relationships/hyperlink" Target="mailto:drneelamchoudharypgi@gmail.com" TargetMode="External"/><Relationship Id="rId113" Type="http://schemas.openxmlformats.org/officeDocument/2006/relationships/hyperlink" Target="mailto:Baljot@1981" TargetMode="External"/><Relationship Id="rId118" Type="http://schemas.openxmlformats.org/officeDocument/2006/relationships/hyperlink" Target="mailto:Hema@1979" TargetMode="External"/><Relationship Id="rId134" Type="http://schemas.openxmlformats.org/officeDocument/2006/relationships/hyperlink" Target="mailto:Soumya@1987" TargetMode="External"/><Relationship Id="rId139" Type="http://schemas.openxmlformats.org/officeDocument/2006/relationships/hyperlink" Target="mailto:Manjula@1957" TargetMode="External"/><Relationship Id="rId80" Type="http://schemas.openxmlformats.org/officeDocument/2006/relationships/hyperlink" Target="mailto:Kanupriya@1981" TargetMode="External"/><Relationship Id="rId85" Type="http://schemas.openxmlformats.org/officeDocument/2006/relationships/hyperlink" Target="mailto:Deepa@1984" TargetMode="External"/><Relationship Id="rId150" Type="http://schemas.openxmlformats.org/officeDocument/2006/relationships/hyperlink" Target="http://www.myherbalife.co.in/" TargetMode="External"/><Relationship Id="rId155" Type="http://schemas.openxmlformats.org/officeDocument/2006/relationships/hyperlink" Target="mailto:parulchawla.chawla@gmail.com" TargetMode="External"/><Relationship Id="rId171" Type="http://schemas.openxmlformats.org/officeDocument/2006/relationships/hyperlink" Target="mailto:Anamika@1998" TargetMode="External"/><Relationship Id="rId176" Type="http://schemas.openxmlformats.org/officeDocument/2006/relationships/hyperlink" Target="http://www.myherbalife.com/" TargetMode="External"/><Relationship Id="rId192" Type="http://schemas.openxmlformats.org/officeDocument/2006/relationships/hyperlink" Target="mailto:Uma@1988" TargetMode="External"/><Relationship Id="rId197" Type="http://schemas.openxmlformats.org/officeDocument/2006/relationships/hyperlink" Target="mailto:Anish@1993" TargetMode="External"/><Relationship Id="rId206" Type="http://schemas.openxmlformats.org/officeDocument/2006/relationships/hyperlink" Target="mailto:PARDEEPNAGAL23@GMAIL.COM" TargetMode="External"/><Relationship Id="rId201" Type="http://schemas.openxmlformats.org/officeDocument/2006/relationships/hyperlink" Target="mailto:Geet@1986" TargetMode="External"/><Relationship Id="rId12" Type="http://schemas.openxmlformats.org/officeDocument/2006/relationships/hyperlink" Target="mailto:meashu2003@yahoo.co.in" TargetMode="External"/><Relationship Id="rId17" Type="http://schemas.openxmlformats.org/officeDocument/2006/relationships/hyperlink" Target="mailto:vivek@1991" TargetMode="External"/><Relationship Id="rId33" Type="http://schemas.openxmlformats.org/officeDocument/2006/relationships/hyperlink" Target="mailto:Mahendar@1991" TargetMode="External"/><Relationship Id="rId38" Type="http://schemas.openxmlformats.org/officeDocument/2006/relationships/hyperlink" Target="mailto:Ankita@1995" TargetMode="External"/><Relationship Id="rId59" Type="http://schemas.openxmlformats.org/officeDocument/2006/relationships/hyperlink" Target="mailto:deepakgoyaldg985@gmail.com" TargetMode="External"/><Relationship Id="rId103" Type="http://schemas.openxmlformats.org/officeDocument/2006/relationships/hyperlink" Target="mailto:Himanshu@1996" TargetMode="External"/><Relationship Id="rId108" Type="http://schemas.openxmlformats.org/officeDocument/2006/relationships/hyperlink" Target="mailto:Jyoti@1991" TargetMode="External"/><Relationship Id="rId124" Type="http://schemas.openxmlformats.org/officeDocument/2006/relationships/hyperlink" Target="mailto:Dheeraj@1987" TargetMode="External"/><Relationship Id="rId129" Type="http://schemas.openxmlformats.org/officeDocument/2006/relationships/hyperlink" Target="mailto:Mukesh@1955" TargetMode="External"/><Relationship Id="rId54" Type="http://schemas.openxmlformats.org/officeDocument/2006/relationships/hyperlink" Target="mailto:sapanaverma8@gmail.com" TargetMode="External"/><Relationship Id="rId70" Type="http://schemas.openxmlformats.org/officeDocument/2006/relationships/hyperlink" Target="mailto:Neelam@1969" TargetMode="External"/><Relationship Id="rId75" Type="http://schemas.openxmlformats.org/officeDocument/2006/relationships/hyperlink" Target="mailto:mangesh.gundale@gmail.com" TargetMode="External"/><Relationship Id="rId91" Type="http://schemas.openxmlformats.org/officeDocument/2006/relationships/hyperlink" Target="mailto:Deepak@1986" TargetMode="External"/><Relationship Id="rId96" Type="http://schemas.openxmlformats.org/officeDocument/2006/relationships/hyperlink" Target="mailto:Anjalli@1986" TargetMode="External"/><Relationship Id="rId140" Type="http://schemas.openxmlformats.org/officeDocument/2006/relationships/hyperlink" Target="mailto:Sukhjit@1983" TargetMode="External"/><Relationship Id="rId145" Type="http://schemas.openxmlformats.org/officeDocument/2006/relationships/hyperlink" Target="mailto:Anup@1985" TargetMode="External"/><Relationship Id="rId161" Type="http://schemas.openxmlformats.org/officeDocument/2006/relationships/hyperlink" Target="mailto:stayfit_0423@yahoo.com" TargetMode="External"/><Relationship Id="rId166" Type="http://schemas.openxmlformats.org/officeDocument/2006/relationships/hyperlink" Target="mailto:baljotbhatia@gmail.com" TargetMode="External"/><Relationship Id="rId182" Type="http://schemas.openxmlformats.org/officeDocument/2006/relationships/hyperlink" Target="mailto:Swati@1977" TargetMode="External"/><Relationship Id="rId187" Type="http://schemas.openxmlformats.org/officeDocument/2006/relationships/hyperlink" Target="mailto:Vishakha@1987" TargetMode="External"/><Relationship Id="rId1" Type="http://schemas.openxmlformats.org/officeDocument/2006/relationships/hyperlink" Target="mailto:nitin@4239" TargetMode="External"/><Relationship Id="rId6" Type="http://schemas.openxmlformats.org/officeDocument/2006/relationships/hyperlink" Target="mailto:capuneetbansal@gmail.com" TargetMode="External"/><Relationship Id="rId212" Type="http://schemas.openxmlformats.org/officeDocument/2006/relationships/hyperlink" Target="mailto:Chhavi@1977" TargetMode="External"/><Relationship Id="rId23" Type="http://schemas.openxmlformats.org/officeDocument/2006/relationships/hyperlink" Target="mailto:vandana@1976" TargetMode="External"/><Relationship Id="rId28" Type="http://schemas.openxmlformats.org/officeDocument/2006/relationships/hyperlink" Target="mailto:Gaurav@1985" TargetMode="External"/><Relationship Id="rId49" Type="http://schemas.openxmlformats.org/officeDocument/2006/relationships/hyperlink" Target="mailto:Pushp@1971" TargetMode="External"/><Relationship Id="rId114" Type="http://schemas.openxmlformats.org/officeDocument/2006/relationships/hyperlink" Target="mailto:Laxmi@1980" TargetMode="External"/><Relationship Id="rId119" Type="http://schemas.openxmlformats.org/officeDocument/2006/relationships/hyperlink" Target="mailto:goyalhema44@gmail.com" TargetMode="External"/><Relationship Id="rId44" Type="http://schemas.openxmlformats.org/officeDocument/2006/relationships/hyperlink" Target="mailto:maryalmeida@rediffmail.com" TargetMode="External"/><Relationship Id="rId60" Type="http://schemas.openxmlformats.org/officeDocument/2006/relationships/hyperlink" Target="mailto:Deepak@1989" TargetMode="External"/><Relationship Id="rId65" Type="http://schemas.openxmlformats.org/officeDocument/2006/relationships/hyperlink" Target="http://www.myherbalife.com/" TargetMode="External"/><Relationship Id="rId81" Type="http://schemas.openxmlformats.org/officeDocument/2006/relationships/hyperlink" Target="mailto:ajayanshu24@gmail.com" TargetMode="External"/><Relationship Id="rId86" Type="http://schemas.openxmlformats.org/officeDocument/2006/relationships/hyperlink" Target="mailto:batratannu38@gmail.com" TargetMode="External"/><Relationship Id="rId130" Type="http://schemas.openxmlformats.org/officeDocument/2006/relationships/hyperlink" Target="mailto:Mukesh@1955" TargetMode="External"/><Relationship Id="rId135" Type="http://schemas.openxmlformats.org/officeDocument/2006/relationships/hyperlink" Target="mailto:Shikha@1987" TargetMode="External"/><Relationship Id="rId151" Type="http://schemas.openxmlformats.org/officeDocument/2006/relationships/hyperlink" Target="http://www.myherbalife.co.in/" TargetMode="External"/><Relationship Id="rId156" Type="http://schemas.openxmlformats.org/officeDocument/2006/relationships/hyperlink" Target="mailto:vandanac00@gmail.com" TargetMode="External"/><Relationship Id="rId177" Type="http://schemas.openxmlformats.org/officeDocument/2006/relationships/hyperlink" Target="mailto:Shallu@1989" TargetMode="External"/><Relationship Id="rId198" Type="http://schemas.openxmlformats.org/officeDocument/2006/relationships/hyperlink" Target="mailto:Motiramani@1944" TargetMode="External"/><Relationship Id="rId172" Type="http://schemas.openxmlformats.org/officeDocument/2006/relationships/hyperlink" Target="mailto:ashwinitaras9011@gmail.com" TargetMode="External"/><Relationship Id="rId193" Type="http://schemas.openxmlformats.org/officeDocument/2006/relationships/hyperlink" Target="mailto:Rupinder@1967" TargetMode="External"/><Relationship Id="rId202" Type="http://schemas.openxmlformats.org/officeDocument/2006/relationships/hyperlink" Target="mailto:Meenal@1987" TargetMode="External"/><Relationship Id="rId207" Type="http://schemas.openxmlformats.org/officeDocument/2006/relationships/hyperlink" Target="mailto:Atul@1972" TargetMode="External"/><Relationship Id="rId13" Type="http://schemas.openxmlformats.org/officeDocument/2006/relationships/hyperlink" Target="mailto:meachu@4239" TargetMode="External"/><Relationship Id="rId18" Type="http://schemas.openxmlformats.org/officeDocument/2006/relationships/hyperlink" Target="mailto:nimesh@2121" TargetMode="External"/><Relationship Id="rId39" Type="http://schemas.openxmlformats.org/officeDocument/2006/relationships/hyperlink" Target="mailto:alkasingh66@gmail.com" TargetMode="External"/><Relationship Id="rId109" Type="http://schemas.openxmlformats.org/officeDocument/2006/relationships/hyperlink" Target="mailto:rajeev.focusinbox@gmail.com" TargetMode="External"/><Relationship Id="rId34" Type="http://schemas.openxmlformats.org/officeDocument/2006/relationships/hyperlink" Target="mailto:mahendarkumawat856@gmail.com" TargetMode="External"/><Relationship Id="rId50" Type="http://schemas.openxmlformats.org/officeDocument/2006/relationships/hyperlink" Target="mailto:casahilwalia@gmail.com" TargetMode="External"/><Relationship Id="rId55" Type="http://schemas.openxmlformats.org/officeDocument/2006/relationships/hyperlink" Target="mailto:Sapana@1990" TargetMode="External"/><Relationship Id="rId76" Type="http://schemas.openxmlformats.org/officeDocument/2006/relationships/hyperlink" Target="mailto:Mangesh@1981" TargetMode="External"/><Relationship Id="rId97" Type="http://schemas.openxmlformats.org/officeDocument/2006/relationships/hyperlink" Target="mailto:utkarsh2201@gmail.com" TargetMode="External"/><Relationship Id="rId104" Type="http://schemas.openxmlformats.org/officeDocument/2006/relationships/hyperlink" Target="mailto:Vandita@1984" TargetMode="External"/><Relationship Id="rId120" Type="http://schemas.openxmlformats.org/officeDocument/2006/relationships/hyperlink" Target="mailto:Kanu@1990" TargetMode="External"/><Relationship Id="rId125" Type="http://schemas.openxmlformats.org/officeDocument/2006/relationships/hyperlink" Target="mailto:mshaurya.luk2021@gmail.com" TargetMode="External"/><Relationship Id="rId141" Type="http://schemas.openxmlformats.org/officeDocument/2006/relationships/hyperlink" Target="mailto:garimaag23@gmail.com" TargetMode="External"/><Relationship Id="rId146" Type="http://schemas.openxmlformats.org/officeDocument/2006/relationships/hyperlink" Target="mailto:Anup@1985" TargetMode="External"/><Relationship Id="rId167" Type="http://schemas.openxmlformats.org/officeDocument/2006/relationships/hyperlink" Target="mailto:Baljot@1981" TargetMode="External"/><Relationship Id="rId188" Type="http://schemas.openxmlformats.org/officeDocument/2006/relationships/hyperlink" Target="mailto:vishakharahul2014@gmail.com" TargetMode="External"/><Relationship Id="rId7" Type="http://schemas.openxmlformats.org/officeDocument/2006/relationships/hyperlink" Target="mailto:Puneet@4239" TargetMode="External"/><Relationship Id="rId71" Type="http://schemas.openxmlformats.org/officeDocument/2006/relationships/hyperlink" Target="mailto:veerpalkauraudhan@gmail.com" TargetMode="External"/><Relationship Id="rId92" Type="http://schemas.openxmlformats.org/officeDocument/2006/relationships/hyperlink" Target="mailto:arunrsaini@gmail.com" TargetMode="External"/><Relationship Id="rId162" Type="http://schemas.openxmlformats.org/officeDocument/2006/relationships/hyperlink" Target="mailto:Saipriya@1978" TargetMode="External"/><Relationship Id="rId183" Type="http://schemas.openxmlformats.org/officeDocument/2006/relationships/hyperlink" Target="mailto:swatim2000@gmail.com" TargetMode="External"/><Relationship Id="rId213" Type="http://schemas.openxmlformats.org/officeDocument/2006/relationships/hyperlink" Target="mailto:Pankaj@1981" TargetMode="External"/><Relationship Id="rId2" Type="http://schemas.openxmlformats.org/officeDocument/2006/relationships/hyperlink" Target="mailto:liyanpunit@gmail.com" TargetMode="External"/><Relationship Id="rId29" Type="http://schemas.openxmlformats.org/officeDocument/2006/relationships/hyperlink" Target="mailto:mamta_7318@yahoo.co.in" TargetMode="External"/><Relationship Id="rId24" Type="http://schemas.openxmlformats.org/officeDocument/2006/relationships/hyperlink" Target="mailto:vandanaschawla@gmail.com" TargetMode="External"/><Relationship Id="rId40" Type="http://schemas.openxmlformats.org/officeDocument/2006/relationships/hyperlink" Target="mailto:Alka@1966" TargetMode="External"/><Relationship Id="rId45" Type="http://schemas.openxmlformats.org/officeDocument/2006/relationships/hyperlink" Target="mailto:Mary@1995" TargetMode="External"/><Relationship Id="rId66" Type="http://schemas.openxmlformats.org/officeDocument/2006/relationships/hyperlink" Target="mailto:vikasneema.sharma0@gmail.com" TargetMode="External"/><Relationship Id="rId87" Type="http://schemas.openxmlformats.org/officeDocument/2006/relationships/hyperlink" Target="mailto:Tannu@1994" TargetMode="External"/><Relationship Id="rId110" Type="http://schemas.openxmlformats.org/officeDocument/2006/relationships/hyperlink" Target="mailto:adv.alakasyal@gmail.com" TargetMode="External"/><Relationship Id="rId115" Type="http://schemas.openxmlformats.org/officeDocument/2006/relationships/hyperlink" Target="mailto:laxmijain12102002@gmail.com" TargetMode="External"/><Relationship Id="rId131" Type="http://schemas.openxmlformats.org/officeDocument/2006/relationships/hyperlink" Target="mailto:soumyanair423@gmail.com" TargetMode="External"/><Relationship Id="rId136" Type="http://schemas.openxmlformats.org/officeDocument/2006/relationships/hyperlink" Target="mailto:Manjula@1957" TargetMode="External"/><Relationship Id="rId157" Type="http://schemas.openxmlformats.org/officeDocument/2006/relationships/hyperlink" Target="mailto:Vandana@1987" TargetMode="External"/><Relationship Id="rId178" Type="http://schemas.openxmlformats.org/officeDocument/2006/relationships/hyperlink" Target="mailto:Shallu@1989" TargetMode="External"/><Relationship Id="rId61" Type="http://schemas.openxmlformats.org/officeDocument/2006/relationships/hyperlink" Target="mailto:nisha.sharma.ns403@gmail.com" TargetMode="External"/><Relationship Id="rId82" Type="http://schemas.openxmlformats.org/officeDocument/2006/relationships/hyperlink" Target="mailto:Ajay@1991" TargetMode="External"/><Relationship Id="rId152" Type="http://schemas.openxmlformats.org/officeDocument/2006/relationships/hyperlink" Target="http://www.myherbalife.co.in/" TargetMode="External"/><Relationship Id="rId173" Type="http://schemas.openxmlformats.org/officeDocument/2006/relationships/hyperlink" Target="mailto:Pooja@1992" TargetMode="External"/><Relationship Id="rId194" Type="http://schemas.openxmlformats.org/officeDocument/2006/relationships/hyperlink" Target="mailto:anupmajain1234@gmail.com" TargetMode="External"/><Relationship Id="rId199" Type="http://schemas.openxmlformats.org/officeDocument/2006/relationships/hyperlink" Target="mailto:Sonal@2020" TargetMode="External"/><Relationship Id="rId203" Type="http://schemas.openxmlformats.org/officeDocument/2006/relationships/hyperlink" Target="mailto:Meenal@1987" TargetMode="External"/><Relationship Id="rId208" Type="http://schemas.openxmlformats.org/officeDocument/2006/relationships/hyperlink" Target="mailto:appy2703@gmail.com" TargetMode="External"/><Relationship Id="rId19" Type="http://schemas.openxmlformats.org/officeDocument/2006/relationships/hyperlink" Target="mailto:nimeshsolanki2121@gmail.com" TargetMode="External"/><Relationship Id="rId14" Type="http://schemas.openxmlformats.org/officeDocument/2006/relationships/hyperlink" Target="mailto:manish@4239" TargetMode="External"/><Relationship Id="rId30" Type="http://schemas.openxmlformats.org/officeDocument/2006/relationships/hyperlink" Target="mailto:Mamta@1973" TargetMode="External"/><Relationship Id="rId35" Type="http://schemas.openxmlformats.org/officeDocument/2006/relationships/hyperlink" Target="mailto:burmansamir@gmail.com" TargetMode="External"/><Relationship Id="rId56" Type="http://schemas.openxmlformats.org/officeDocument/2006/relationships/hyperlink" Target="mailto:wagleseema35@gmail.com" TargetMode="External"/><Relationship Id="rId77" Type="http://schemas.openxmlformats.org/officeDocument/2006/relationships/hyperlink" Target="mailto:rajkun92@gmail.com" TargetMode="External"/><Relationship Id="rId100" Type="http://schemas.openxmlformats.org/officeDocument/2006/relationships/hyperlink" Target="mailto:sagittarius.nitin@gmail.com" TargetMode="External"/><Relationship Id="rId105" Type="http://schemas.openxmlformats.org/officeDocument/2006/relationships/hyperlink" Target="mailto:richabatra2@gmail.com" TargetMode="External"/><Relationship Id="rId126" Type="http://schemas.openxmlformats.org/officeDocument/2006/relationships/hyperlink" Target="mailto:Srayance@1983" TargetMode="External"/><Relationship Id="rId147" Type="http://schemas.openxmlformats.org/officeDocument/2006/relationships/hyperlink" Target="mailto:Sonal@2020" TargetMode="External"/><Relationship Id="rId168" Type="http://schemas.openxmlformats.org/officeDocument/2006/relationships/hyperlink" Target="mailto:anamikakhatana6424@gmail.com" TargetMode="External"/><Relationship Id="rId8" Type="http://schemas.openxmlformats.org/officeDocument/2006/relationships/hyperlink" Target="mailto:mrinalini@4239" TargetMode="External"/><Relationship Id="rId51" Type="http://schemas.openxmlformats.org/officeDocument/2006/relationships/hyperlink" Target="mailto:Sahil@1990" TargetMode="External"/><Relationship Id="rId72" Type="http://schemas.openxmlformats.org/officeDocument/2006/relationships/hyperlink" Target="mailto:Veerpal@1978" TargetMode="External"/><Relationship Id="rId93" Type="http://schemas.openxmlformats.org/officeDocument/2006/relationships/hyperlink" Target="mailto:Arun@1985" TargetMode="External"/><Relationship Id="rId98" Type="http://schemas.openxmlformats.org/officeDocument/2006/relationships/hyperlink" Target="mailto:Utkarsh@1990" TargetMode="External"/><Relationship Id="rId121" Type="http://schemas.openxmlformats.org/officeDocument/2006/relationships/hyperlink" Target="mailto:Priti@1996" TargetMode="External"/><Relationship Id="rId142" Type="http://schemas.openxmlformats.org/officeDocument/2006/relationships/hyperlink" Target="mailto:Garima@1985" TargetMode="External"/><Relationship Id="rId163" Type="http://schemas.openxmlformats.org/officeDocument/2006/relationships/hyperlink" Target="mailto:Prerna@1990" TargetMode="External"/><Relationship Id="rId184" Type="http://schemas.openxmlformats.org/officeDocument/2006/relationships/hyperlink" Target="http://www.myherbalife.com/" TargetMode="External"/><Relationship Id="rId189" Type="http://schemas.openxmlformats.org/officeDocument/2006/relationships/hyperlink" Target="mailto:uhakla@gmail.com" TargetMode="External"/><Relationship Id="rId3" Type="http://schemas.openxmlformats.org/officeDocument/2006/relationships/hyperlink" Target="mailto:punit@4239" TargetMode="External"/><Relationship Id="rId214" Type="http://schemas.openxmlformats.org/officeDocument/2006/relationships/printerSettings" Target="../printerSettings/printerSettings5.bin"/><Relationship Id="rId25" Type="http://schemas.openxmlformats.org/officeDocument/2006/relationships/hyperlink" Target="mailto:honeylibra@gmail.com" TargetMode="External"/><Relationship Id="rId46" Type="http://schemas.openxmlformats.org/officeDocument/2006/relationships/hyperlink" Target="mailto:kapoorvishesh2008@gmail.com" TargetMode="External"/><Relationship Id="rId67" Type="http://schemas.openxmlformats.org/officeDocument/2006/relationships/hyperlink" Target="mailto:Prerna@1990" TargetMode="External"/><Relationship Id="rId116" Type="http://schemas.openxmlformats.org/officeDocument/2006/relationships/hyperlink" Target="mailto:Anupma@1977" TargetMode="External"/><Relationship Id="rId137" Type="http://schemas.openxmlformats.org/officeDocument/2006/relationships/hyperlink" Target="mailto:Nisha@1996" TargetMode="External"/><Relationship Id="rId158" Type="http://schemas.openxmlformats.org/officeDocument/2006/relationships/hyperlink" Target="http://www.myherbalife.com/" TargetMode="External"/><Relationship Id="rId20" Type="http://schemas.openxmlformats.org/officeDocument/2006/relationships/hyperlink" Target="mailto:gourav@30" TargetMode="External"/><Relationship Id="rId41" Type="http://schemas.openxmlformats.org/officeDocument/2006/relationships/hyperlink" Target="mailto:Priyanka@1992" TargetMode="External"/><Relationship Id="rId62" Type="http://schemas.openxmlformats.org/officeDocument/2006/relationships/hyperlink" Target="mailto:Nisha@1996" TargetMode="External"/><Relationship Id="rId83" Type="http://schemas.openxmlformats.org/officeDocument/2006/relationships/hyperlink" Target="mailto:Monika@1978" TargetMode="External"/><Relationship Id="rId88" Type="http://schemas.openxmlformats.org/officeDocument/2006/relationships/hyperlink" Target="mailto:ASHU18012005AS18@GMAIL.COM" TargetMode="External"/><Relationship Id="rId111" Type="http://schemas.openxmlformats.org/officeDocument/2006/relationships/hyperlink" Target="mailto:Alaka@1977" TargetMode="External"/><Relationship Id="rId132" Type="http://schemas.openxmlformats.org/officeDocument/2006/relationships/hyperlink" Target="mailto:Soumya@1987" TargetMode="External"/><Relationship Id="rId153" Type="http://schemas.openxmlformats.org/officeDocument/2006/relationships/hyperlink" Target="http://www.myherbalife.co.in/" TargetMode="External"/><Relationship Id="rId174" Type="http://schemas.openxmlformats.org/officeDocument/2006/relationships/hyperlink" Target="mailto:Aditi@1991" TargetMode="External"/><Relationship Id="rId179" Type="http://schemas.openxmlformats.org/officeDocument/2006/relationships/hyperlink" Target="http://www.myherbalife.com/" TargetMode="External"/><Relationship Id="rId195" Type="http://schemas.openxmlformats.org/officeDocument/2006/relationships/hyperlink" Target="http://www.myherbalife.com/" TargetMode="External"/><Relationship Id="rId209" Type="http://schemas.openxmlformats.org/officeDocument/2006/relationships/hyperlink" Target="mailto:Apoorva@1994" TargetMode="External"/><Relationship Id="rId190" Type="http://schemas.openxmlformats.org/officeDocument/2006/relationships/hyperlink" Target="mailto:Uma@1988" TargetMode="External"/><Relationship Id="rId204" Type="http://schemas.openxmlformats.org/officeDocument/2006/relationships/hyperlink" Target="mailto:Vishakha@1987" TargetMode="External"/><Relationship Id="rId15" Type="http://schemas.openxmlformats.org/officeDocument/2006/relationships/hyperlink" Target="mailto:manish1982rana@gmail.com" TargetMode="External"/><Relationship Id="rId36" Type="http://schemas.openxmlformats.org/officeDocument/2006/relationships/hyperlink" Target="mailto:Samir@1973" TargetMode="External"/><Relationship Id="rId57" Type="http://schemas.openxmlformats.org/officeDocument/2006/relationships/hyperlink" Target="mailto:Seema@1984" TargetMode="External"/><Relationship Id="rId106" Type="http://schemas.openxmlformats.org/officeDocument/2006/relationships/hyperlink" Target="mailto:Richa@1979" TargetMode="External"/><Relationship Id="rId127" Type="http://schemas.openxmlformats.org/officeDocument/2006/relationships/hyperlink" Target="mailto:Sharad@1961" TargetMode="External"/><Relationship Id="rId10" Type="http://schemas.openxmlformats.org/officeDocument/2006/relationships/hyperlink" Target="mailto:kaushalvivek999@gmail.com" TargetMode="External"/><Relationship Id="rId31" Type="http://schemas.openxmlformats.org/officeDocument/2006/relationships/hyperlink" Target="mailto:hemlataagarwal08@gmail.com" TargetMode="External"/><Relationship Id="rId52" Type="http://schemas.openxmlformats.org/officeDocument/2006/relationships/hyperlink" Target="mailto:reach.vandana.agarwal@gmail.com" TargetMode="External"/><Relationship Id="rId73" Type="http://schemas.openxmlformats.org/officeDocument/2006/relationships/hyperlink" Target="mailto:cyberravi108@gmail.com" TargetMode="External"/><Relationship Id="rId78" Type="http://schemas.openxmlformats.org/officeDocument/2006/relationships/hyperlink" Target="mailto:Raj@19892" TargetMode="External"/><Relationship Id="rId94" Type="http://schemas.openxmlformats.org/officeDocument/2006/relationships/hyperlink" Target="mailto:Poonam@1982" TargetMode="External"/><Relationship Id="rId99" Type="http://schemas.openxmlformats.org/officeDocument/2006/relationships/hyperlink" Target="mailto:Nitin@1988" TargetMode="External"/><Relationship Id="rId101" Type="http://schemas.openxmlformats.org/officeDocument/2006/relationships/hyperlink" Target="mailto:Seema@1984" TargetMode="External"/><Relationship Id="rId122" Type="http://schemas.openxmlformats.org/officeDocument/2006/relationships/hyperlink" Target="mailto:Kavita@1980" TargetMode="External"/><Relationship Id="rId143" Type="http://schemas.openxmlformats.org/officeDocument/2006/relationships/hyperlink" Target="mailto:Swati@1977" TargetMode="External"/><Relationship Id="rId148" Type="http://schemas.openxmlformats.org/officeDocument/2006/relationships/hyperlink" Target="mailto:sonalmalik2020@gmail.com" TargetMode="External"/><Relationship Id="rId164" Type="http://schemas.openxmlformats.org/officeDocument/2006/relationships/hyperlink" Target="mailto:pg8053220@gmail.com" TargetMode="External"/><Relationship Id="rId169" Type="http://schemas.openxmlformats.org/officeDocument/2006/relationships/hyperlink" Target="mailto:Anamika@1998" TargetMode="External"/><Relationship Id="rId185" Type="http://schemas.openxmlformats.org/officeDocument/2006/relationships/hyperlink" Target="mailto:Naveen@1980" TargetMode="External"/><Relationship Id="rId4" Type="http://schemas.openxmlformats.org/officeDocument/2006/relationships/hyperlink" Target="mailto:Gurgaon@12345" TargetMode="External"/><Relationship Id="rId9" Type="http://schemas.openxmlformats.org/officeDocument/2006/relationships/hyperlink" Target="mailto:amitoj1980@gmail.com" TargetMode="External"/><Relationship Id="rId180" Type="http://schemas.openxmlformats.org/officeDocument/2006/relationships/hyperlink" Target="mailto:Surinder@1988" TargetMode="External"/><Relationship Id="rId210" Type="http://schemas.openxmlformats.org/officeDocument/2006/relationships/hyperlink" Target="mailto:Atul@1972" TargetMode="External"/><Relationship Id="rId215" Type="http://schemas.openxmlformats.org/officeDocument/2006/relationships/vmlDrawing" Target="../drawings/vmlDrawing2.vml"/><Relationship Id="rId26" Type="http://schemas.openxmlformats.org/officeDocument/2006/relationships/hyperlink" Target="mailto:honey@1979" TargetMode="External"/><Relationship Id="rId47" Type="http://schemas.openxmlformats.org/officeDocument/2006/relationships/hyperlink" Target="mailto:Pooja@1982" TargetMode="External"/><Relationship Id="rId68" Type="http://schemas.openxmlformats.org/officeDocument/2006/relationships/hyperlink" Target="mailto:pg8053220@gmail.com" TargetMode="External"/><Relationship Id="rId89" Type="http://schemas.openxmlformats.org/officeDocument/2006/relationships/hyperlink" Target="mailto:Ayush@295" TargetMode="External"/><Relationship Id="rId112" Type="http://schemas.openxmlformats.org/officeDocument/2006/relationships/hyperlink" Target="mailto:baljotbhatia@gmail.com" TargetMode="External"/><Relationship Id="rId133" Type="http://schemas.openxmlformats.org/officeDocument/2006/relationships/hyperlink" Target="mailto:soumyanair423@gmail.com" TargetMode="External"/><Relationship Id="rId154" Type="http://schemas.openxmlformats.org/officeDocument/2006/relationships/hyperlink" Target="http://www.myherbalife.co.in/" TargetMode="External"/><Relationship Id="rId175" Type="http://schemas.openxmlformats.org/officeDocument/2006/relationships/hyperlink" Target="mailto:Palak@2004" TargetMode="External"/><Relationship Id="rId196" Type="http://schemas.openxmlformats.org/officeDocument/2006/relationships/hyperlink" Target="mailto:anishwagle77@gmail.com" TargetMode="External"/><Relationship Id="rId200" Type="http://schemas.openxmlformats.org/officeDocument/2006/relationships/hyperlink" Target="mailto:sonalmalik2020@gmail.com" TargetMode="External"/><Relationship Id="rId16" Type="http://schemas.openxmlformats.org/officeDocument/2006/relationships/hyperlink" Target="mailto:viveksethi1991@gmail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0"/>
  <sheetViews>
    <sheetView topLeftCell="V42" workbookViewId="0">
      <selection activeCell="M56" sqref="M56"/>
    </sheetView>
  </sheetViews>
  <sheetFormatPr defaultRowHeight="14.25" x14ac:dyDescent="0.45"/>
  <cols>
    <col min="1" max="1" width="17.73046875" bestFit="1" customWidth="1"/>
    <col min="2" max="2" width="20.265625" bestFit="1" customWidth="1"/>
    <col min="3" max="3" width="25.73046875" bestFit="1" customWidth="1"/>
    <col min="4" max="4" width="17" bestFit="1" customWidth="1"/>
    <col min="5" max="5" width="15.46484375" bestFit="1" customWidth="1"/>
    <col min="6" max="6" width="12" bestFit="1" customWidth="1"/>
    <col min="7" max="7" width="11" bestFit="1" customWidth="1"/>
    <col min="9" max="9" width="11.265625" bestFit="1" customWidth="1"/>
    <col min="10" max="10" width="28.59765625" bestFit="1" customWidth="1"/>
    <col min="11" max="11" width="17.265625" bestFit="1" customWidth="1"/>
    <col min="12" max="12" width="3.19921875" customWidth="1"/>
    <col min="13" max="13" width="17.06640625" bestFit="1" customWidth="1"/>
    <col min="14" max="14" width="40" customWidth="1"/>
    <col min="15" max="15" width="9" customWidth="1"/>
  </cols>
  <sheetData>
    <row r="1" spans="1:14" x14ac:dyDescent="0.45">
      <c r="G1">
        <v>9991888799</v>
      </c>
    </row>
    <row r="2" spans="1:14" x14ac:dyDescent="0.45">
      <c r="A2" t="s">
        <v>173</v>
      </c>
      <c r="B2" t="s">
        <v>1</v>
      </c>
      <c r="C2" t="s">
        <v>30</v>
      </c>
    </row>
    <row r="3" spans="1:14" x14ac:dyDescent="0.45">
      <c r="B3" t="s">
        <v>3</v>
      </c>
    </row>
    <row r="4" spans="1:14" x14ac:dyDescent="0.45">
      <c r="B4" t="s">
        <v>175</v>
      </c>
      <c r="C4" t="s">
        <v>174</v>
      </c>
    </row>
    <row r="6" spans="1:14" x14ac:dyDescent="0.45">
      <c r="A6" t="s">
        <v>77</v>
      </c>
      <c r="B6" t="s">
        <v>1</v>
      </c>
      <c r="C6" s="1" t="s">
        <v>60</v>
      </c>
    </row>
    <row r="7" spans="1:14" x14ac:dyDescent="0.45">
      <c r="B7" t="s">
        <v>3</v>
      </c>
      <c r="C7" s="1" t="s">
        <v>42</v>
      </c>
    </row>
    <row r="9" spans="1:14" x14ac:dyDescent="0.45">
      <c r="A9" t="s">
        <v>50</v>
      </c>
      <c r="B9" t="s">
        <v>1</v>
      </c>
      <c r="C9" t="s">
        <v>51</v>
      </c>
      <c r="N9" s="12"/>
    </row>
    <row r="10" spans="1:14" x14ac:dyDescent="0.45">
      <c r="B10" t="s">
        <v>3</v>
      </c>
      <c r="C10" s="1" t="s">
        <v>11</v>
      </c>
    </row>
    <row r="12" spans="1:14" x14ac:dyDescent="0.45">
      <c r="A12" t="s">
        <v>105</v>
      </c>
      <c r="B12" t="s">
        <v>1</v>
      </c>
      <c r="C12" s="1" t="s">
        <v>60</v>
      </c>
    </row>
    <row r="13" spans="1:14" x14ac:dyDescent="0.45">
      <c r="B13" t="s">
        <v>3</v>
      </c>
      <c r="C13" s="1" t="s">
        <v>42</v>
      </c>
    </row>
    <row r="15" spans="1:14" x14ac:dyDescent="0.45">
      <c r="A15" t="s">
        <v>0</v>
      </c>
      <c r="B15" t="s">
        <v>1</v>
      </c>
      <c r="C15" t="s">
        <v>2</v>
      </c>
    </row>
    <row r="16" spans="1:14" x14ac:dyDescent="0.45">
      <c r="B16" t="s">
        <v>3</v>
      </c>
      <c r="C16" s="1" t="s">
        <v>25</v>
      </c>
    </row>
    <row r="18" spans="1:6" x14ac:dyDescent="0.45">
      <c r="A18" t="s">
        <v>7</v>
      </c>
      <c r="B18" t="s">
        <v>1</v>
      </c>
      <c r="C18" s="1" t="s">
        <v>60</v>
      </c>
    </row>
    <row r="19" spans="1:6" x14ac:dyDescent="0.45">
      <c r="B19" t="s">
        <v>3</v>
      </c>
      <c r="C19" s="1" t="s">
        <v>78</v>
      </c>
    </row>
    <row r="21" spans="1:6" x14ac:dyDescent="0.45">
      <c r="A21" t="s">
        <v>7</v>
      </c>
      <c r="B21" t="s">
        <v>1</v>
      </c>
      <c r="C21" t="s">
        <v>8</v>
      </c>
    </row>
    <row r="22" spans="1:6" x14ac:dyDescent="0.45">
      <c r="B22" t="s">
        <v>3</v>
      </c>
      <c r="C22" s="1" t="s">
        <v>91</v>
      </c>
    </row>
    <row r="23" spans="1:6" x14ac:dyDescent="0.45">
      <c r="C23" s="1"/>
    </row>
    <row r="24" spans="1:6" x14ac:dyDescent="0.45">
      <c r="A24" t="s">
        <v>178</v>
      </c>
      <c r="B24" t="s">
        <v>1</v>
      </c>
      <c r="C24" s="1" t="s">
        <v>180</v>
      </c>
    </row>
    <row r="25" spans="1:6" x14ac:dyDescent="0.45">
      <c r="B25" t="s">
        <v>3</v>
      </c>
      <c r="C25" s="1" t="s">
        <v>78</v>
      </c>
    </row>
    <row r="26" spans="1:6" x14ac:dyDescent="0.45">
      <c r="C26" s="1"/>
    </row>
    <row r="27" spans="1:6" x14ac:dyDescent="0.45">
      <c r="A27" t="s">
        <v>179</v>
      </c>
      <c r="B27" t="s">
        <v>1</v>
      </c>
      <c r="C27" s="1" t="s">
        <v>180</v>
      </c>
    </row>
    <row r="28" spans="1:6" x14ac:dyDescent="0.45">
      <c r="B28" t="s">
        <v>3</v>
      </c>
      <c r="C28" s="1" t="s">
        <v>42</v>
      </c>
    </row>
    <row r="29" spans="1:6" x14ac:dyDescent="0.45">
      <c r="C29" s="1"/>
    </row>
    <row r="30" spans="1:6" x14ac:dyDescent="0.45">
      <c r="A30" t="s">
        <v>10</v>
      </c>
      <c r="B30" t="s">
        <v>19</v>
      </c>
      <c r="C30" t="s">
        <v>55</v>
      </c>
      <c r="E30" t="s">
        <v>129</v>
      </c>
      <c r="F30" t="s">
        <v>137</v>
      </c>
    </row>
    <row r="31" spans="1:6" x14ac:dyDescent="0.45">
      <c r="B31" t="s">
        <v>12</v>
      </c>
      <c r="C31" s="6" t="s">
        <v>13</v>
      </c>
      <c r="E31" t="s">
        <v>130</v>
      </c>
      <c r="F31" t="s">
        <v>138</v>
      </c>
    </row>
    <row r="32" spans="1:6" x14ac:dyDescent="0.45">
      <c r="B32" t="s">
        <v>1</v>
      </c>
      <c r="C32">
        <v>532571841</v>
      </c>
      <c r="E32" t="s">
        <v>131</v>
      </c>
      <c r="F32" t="s">
        <v>139</v>
      </c>
    </row>
    <row r="33" spans="1:8" x14ac:dyDescent="0.45">
      <c r="B33" t="s">
        <v>15</v>
      </c>
      <c r="C33" s="1" t="s">
        <v>11</v>
      </c>
      <c r="E33" t="s">
        <v>132</v>
      </c>
      <c r="F33" t="s">
        <v>140</v>
      </c>
    </row>
    <row r="34" spans="1:8" x14ac:dyDescent="0.45">
      <c r="B34" t="s">
        <v>14</v>
      </c>
      <c r="E34" t="s">
        <v>133</v>
      </c>
      <c r="F34" t="s">
        <v>141</v>
      </c>
    </row>
    <row r="35" spans="1:8" x14ac:dyDescent="0.45">
      <c r="E35" t="s">
        <v>134</v>
      </c>
      <c r="F35" t="s">
        <v>142</v>
      </c>
    </row>
    <row r="36" spans="1:8" x14ac:dyDescent="0.45">
      <c r="E36" t="s">
        <v>135</v>
      </c>
      <c r="F36" t="s">
        <v>143</v>
      </c>
    </row>
    <row r="37" spans="1:8" x14ac:dyDescent="0.45">
      <c r="E37" t="s">
        <v>136</v>
      </c>
      <c r="F37" t="s">
        <v>128</v>
      </c>
    </row>
    <row r="38" spans="1:8" x14ac:dyDescent="0.45">
      <c r="A38" t="s">
        <v>10</v>
      </c>
      <c r="B38" t="s">
        <v>19</v>
      </c>
      <c r="C38" t="s">
        <v>54</v>
      </c>
      <c r="G38" t="s">
        <v>144</v>
      </c>
      <c r="H38" t="s">
        <v>152</v>
      </c>
    </row>
    <row r="39" spans="1:8" x14ac:dyDescent="0.45">
      <c r="B39" t="s">
        <v>12</v>
      </c>
      <c r="C39" s="6" t="s">
        <v>16</v>
      </c>
      <c r="G39" t="s">
        <v>145</v>
      </c>
      <c r="H39" t="s">
        <v>153</v>
      </c>
    </row>
    <row r="40" spans="1:8" x14ac:dyDescent="0.45">
      <c r="B40" t="s">
        <v>1</v>
      </c>
      <c r="C40">
        <v>532571848</v>
      </c>
      <c r="G40" t="s">
        <v>146</v>
      </c>
      <c r="H40" t="s">
        <v>154</v>
      </c>
    </row>
    <row r="41" spans="1:8" x14ac:dyDescent="0.45">
      <c r="B41" t="s">
        <v>15</v>
      </c>
      <c r="C41" s="1" t="s">
        <v>11</v>
      </c>
      <c r="G41" t="s">
        <v>147</v>
      </c>
      <c r="H41" t="s">
        <v>155</v>
      </c>
    </row>
    <row r="42" spans="1:8" x14ac:dyDescent="0.45">
      <c r="B42" t="s">
        <v>14</v>
      </c>
      <c r="G42" t="s">
        <v>148</v>
      </c>
      <c r="H42" t="s">
        <v>156</v>
      </c>
    </row>
    <row r="43" spans="1:8" x14ac:dyDescent="0.45">
      <c r="G43" t="s">
        <v>149</v>
      </c>
      <c r="H43" t="s">
        <v>157</v>
      </c>
    </row>
    <row r="44" spans="1:8" x14ac:dyDescent="0.45">
      <c r="A44" t="s">
        <v>10</v>
      </c>
      <c r="B44" t="s">
        <v>19</v>
      </c>
      <c r="C44" t="s">
        <v>26</v>
      </c>
      <c r="E44" t="s">
        <v>113</v>
      </c>
      <c r="F44" t="s">
        <v>121</v>
      </c>
      <c r="G44" t="s">
        <v>150</v>
      </c>
      <c r="H44" t="s">
        <v>158</v>
      </c>
    </row>
    <row r="45" spans="1:8" x14ac:dyDescent="0.45">
      <c r="B45" t="s">
        <v>12</v>
      </c>
      <c r="C45" s="6" t="s">
        <v>23</v>
      </c>
      <c r="E45" t="s">
        <v>114</v>
      </c>
      <c r="F45" t="s">
        <v>122</v>
      </c>
      <c r="G45" t="s">
        <v>151</v>
      </c>
      <c r="H45" t="s">
        <v>159</v>
      </c>
    </row>
    <row r="46" spans="1:8" x14ac:dyDescent="0.45">
      <c r="B46" t="s">
        <v>1</v>
      </c>
      <c r="C46">
        <v>511347821</v>
      </c>
      <c r="E46" t="s">
        <v>115</v>
      </c>
      <c r="F46" t="s">
        <v>123</v>
      </c>
    </row>
    <row r="47" spans="1:8" x14ac:dyDescent="0.45">
      <c r="B47" t="s">
        <v>15</v>
      </c>
      <c r="C47" s="1" t="s">
        <v>11</v>
      </c>
      <c r="E47" t="s">
        <v>116</v>
      </c>
      <c r="F47" t="s">
        <v>124</v>
      </c>
    </row>
    <row r="48" spans="1:8" x14ac:dyDescent="0.45">
      <c r="B48" t="s">
        <v>14</v>
      </c>
      <c r="E48" t="s">
        <v>117</v>
      </c>
      <c r="F48" t="s">
        <v>125</v>
      </c>
    </row>
    <row r="49" spans="1:14" x14ac:dyDescent="0.45">
      <c r="E49" t="s">
        <v>118</v>
      </c>
      <c r="F49" t="s">
        <v>126</v>
      </c>
    </row>
    <row r="50" spans="1:14" x14ac:dyDescent="0.45">
      <c r="E50" t="s">
        <v>119</v>
      </c>
      <c r="F50" t="s">
        <v>127</v>
      </c>
    </row>
    <row r="51" spans="1:14" x14ac:dyDescent="0.45">
      <c r="E51" t="s">
        <v>120</v>
      </c>
      <c r="F51" t="s">
        <v>128</v>
      </c>
    </row>
    <row r="53" spans="1:14" x14ac:dyDescent="0.45">
      <c r="A53" t="s">
        <v>10</v>
      </c>
      <c r="B53" t="s">
        <v>19</v>
      </c>
      <c r="C53" t="s">
        <v>75</v>
      </c>
      <c r="H53" s="55"/>
      <c r="I53" s="56"/>
      <c r="J53" s="57"/>
      <c r="K53" s="56"/>
      <c r="L53" s="56"/>
      <c r="M53" s="55"/>
      <c r="N53" s="56"/>
    </row>
    <row r="54" spans="1:14" x14ac:dyDescent="0.45">
      <c r="B54" t="s">
        <v>12</v>
      </c>
      <c r="C54" s="6" t="s">
        <v>76</v>
      </c>
      <c r="G54">
        <v>9350163969</v>
      </c>
      <c r="H54" s="55"/>
      <c r="I54" s="56"/>
      <c r="J54" s="57"/>
      <c r="K54" s="56"/>
      <c r="L54" s="56"/>
      <c r="M54" s="55"/>
      <c r="N54" s="56"/>
    </row>
    <row r="55" spans="1:14" x14ac:dyDescent="0.45">
      <c r="B55" t="s">
        <v>1</v>
      </c>
      <c r="C55">
        <v>534074952</v>
      </c>
      <c r="H55" s="55"/>
      <c r="I55" s="56"/>
      <c r="J55" s="57"/>
      <c r="K55" s="56"/>
      <c r="L55" s="56"/>
      <c r="M55" s="55"/>
      <c r="N55" s="56"/>
    </row>
    <row r="56" spans="1:14" x14ac:dyDescent="0.45">
      <c r="B56" t="s">
        <v>15</v>
      </c>
      <c r="C56" s="1" t="s">
        <v>47</v>
      </c>
      <c r="H56" s="55"/>
      <c r="I56" s="56"/>
      <c r="J56" s="57"/>
      <c r="K56" s="56"/>
      <c r="L56" s="56"/>
      <c r="M56" s="55"/>
      <c r="N56" s="56"/>
    </row>
    <row r="57" spans="1:14" x14ac:dyDescent="0.45">
      <c r="B57" t="s">
        <v>14</v>
      </c>
      <c r="H57" s="55"/>
      <c r="I57" s="56"/>
      <c r="J57" s="57"/>
      <c r="K57" s="56"/>
      <c r="L57" s="56"/>
      <c r="M57" s="55"/>
      <c r="N57" s="56"/>
    </row>
    <row r="58" spans="1:14" x14ac:dyDescent="0.45">
      <c r="H58" s="55"/>
      <c r="I58" s="56"/>
      <c r="J58" s="57"/>
      <c r="K58" s="56"/>
      <c r="L58" s="56"/>
      <c r="M58" s="55"/>
      <c r="N58" s="56"/>
    </row>
    <row r="59" spans="1:14" x14ac:dyDescent="0.45">
      <c r="A59" t="s">
        <v>17</v>
      </c>
      <c r="B59" t="s">
        <v>19</v>
      </c>
      <c r="C59" t="s">
        <v>18</v>
      </c>
      <c r="H59" s="55"/>
      <c r="I59" s="56"/>
      <c r="J59" s="57"/>
      <c r="K59" s="56"/>
      <c r="L59" s="56"/>
      <c r="M59" s="55"/>
      <c r="N59" s="56"/>
    </row>
    <row r="60" spans="1:14" x14ac:dyDescent="0.45">
      <c r="B60" t="s">
        <v>20</v>
      </c>
      <c r="H60" s="55"/>
      <c r="I60" s="56"/>
      <c r="J60" s="57"/>
      <c r="K60" s="56"/>
      <c r="L60" s="56"/>
      <c r="M60" s="55"/>
      <c r="N60" s="56"/>
    </row>
    <row r="61" spans="1:14" x14ac:dyDescent="0.45">
      <c r="B61" t="s">
        <v>1</v>
      </c>
      <c r="C61" t="s">
        <v>21</v>
      </c>
      <c r="H61" s="58"/>
    </row>
    <row r="62" spans="1:14" x14ac:dyDescent="0.45">
      <c r="B62" t="s">
        <v>1</v>
      </c>
      <c r="C62" t="s">
        <v>22</v>
      </c>
    </row>
    <row r="63" spans="1:14" x14ac:dyDescent="0.45">
      <c r="B63" t="s">
        <v>15</v>
      </c>
      <c r="C63" s="1" t="s">
        <v>27</v>
      </c>
      <c r="D63" s="1" t="s">
        <v>47</v>
      </c>
    </row>
    <row r="64" spans="1:14" x14ac:dyDescent="0.45">
      <c r="B64" t="s">
        <v>29</v>
      </c>
      <c r="C64" s="1" t="s">
        <v>28</v>
      </c>
      <c r="D64" s="1" t="s">
        <v>42</v>
      </c>
    </row>
    <row r="66" spans="1:3" x14ac:dyDescent="0.45">
      <c r="A66" t="s">
        <v>31</v>
      </c>
      <c r="B66" t="s">
        <v>32</v>
      </c>
      <c r="C66" s="6" t="s">
        <v>33</v>
      </c>
    </row>
    <row r="67" spans="1:3" x14ac:dyDescent="0.45">
      <c r="B67" t="s">
        <v>19</v>
      </c>
      <c r="C67" s="6" t="s">
        <v>38</v>
      </c>
    </row>
    <row r="68" spans="1:3" x14ac:dyDescent="0.45">
      <c r="B68" t="s">
        <v>36</v>
      </c>
      <c r="C68" t="s">
        <v>37</v>
      </c>
    </row>
    <row r="69" spans="1:3" x14ac:dyDescent="0.45">
      <c r="B69" s="6" t="s">
        <v>34</v>
      </c>
      <c r="C69" s="6" t="s">
        <v>35</v>
      </c>
    </row>
    <row r="70" spans="1:3" x14ac:dyDescent="0.45">
      <c r="B70" t="s">
        <v>39</v>
      </c>
      <c r="C70" s="6" t="s">
        <v>40</v>
      </c>
    </row>
    <row r="71" spans="1:3" x14ac:dyDescent="0.45">
      <c r="B71" t="s">
        <v>3</v>
      </c>
      <c r="C71" s="6" t="s">
        <v>66</v>
      </c>
    </row>
    <row r="73" spans="1:3" x14ac:dyDescent="0.45">
      <c r="A73" t="s">
        <v>181</v>
      </c>
      <c r="B73" t="s">
        <v>32</v>
      </c>
      <c r="C73" s="6" t="s">
        <v>43</v>
      </c>
    </row>
    <row r="74" spans="1:3" x14ac:dyDescent="0.45">
      <c r="B74" t="s">
        <v>19</v>
      </c>
      <c r="C74" s="6" t="s">
        <v>44</v>
      </c>
    </row>
    <row r="75" spans="1:3" x14ac:dyDescent="0.45">
      <c r="B75" t="s">
        <v>36</v>
      </c>
      <c r="C75" t="s">
        <v>37</v>
      </c>
    </row>
    <row r="76" spans="1:3" x14ac:dyDescent="0.45">
      <c r="B76" s="6" t="s">
        <v>34</v>
      </c>
      <c r="C76" s="6" t="s">
        <v>45</v>
      </c>
    </row>
    <row r="77" spans="1:3" x14ac:dyDescent="0.45">
      <c r="B77" t="s">
        <v>39</v>
      </c>
      <c r="C77" s="6" t="s">
        <v>46</v>
      </c>
    </row>
    <row r="78" spans="1:3" x14ac:dyDescent="0.45">
      <c r="B78" t="s">
        <v>3</v>
      </c>
      <c r="C78" s="6" t="s">
        <v>47</v>
      </c>
    </row>
    <row r="80" spans="1:3" x14ac:dyDescent="0.45">
      <c r="B80" t="s">
        <v>32</v>
      </c>
      <c r="C80" s="6" t="s">
        <v>309</v>
      </c>
    </row>
    <row r="81" spans="1:3" x14ac:dyDescent="0.45">
      <c r="B81" t="s">
        <v>19</v>
      </c>
      <c r="C81" s="6" t="s">
        <v>38</v>
      </c>
    </row>
    <row r="82" spans="1:3" x14ac:dyDescent="0.45">
      <c r="B82" t="s">
        <v>36</v>
      </c>
      <c r="C82" t="s">
        <v>37</v>
      </c>
    </row>
    <row r="83" spans="1:3" x14ac:dyDescent="0.45">
      <c r="B83" s="6" t="s">
        <v>34</v>
      </c>
      <c r="C83" s="6" t="s">
        <v>310</v>
      </c>
    </row>
    <row r="84" spans="1:3" x14ac:dyDescent="0.45">
      <c r="B84" t="s">
        <v>39</v>
      </c>
      <c r="C84" s="6" t="s">
        <v>311</v>
      </c>
    </row>
    <row r="85" spans="1:3" x14ac:dyDescent="0.45">
      <c r="B85" t="s">
        <v>3</v>
      </c>
      <c r="C85" s="6" t="s">
        <v>47</v>
      </c>
    </row>
    <row r="86" spans="1:3" x14ac:dyDescent="0.45">
      <c r="C86" s="6"/>
    </row>
    <row r="87" spans="1:3" x14ac:dyDescent="0.45">
      <c r="A87" t="s">
        <v>48</v>
      </c>
      <c r="B87" t="s">
        <v>32</v>
      </c>
      <c r="C87" s="6" t="s">
        <v>435</v>
      </c>
    </row>
    <row r="88" spans="1:3" x14ac:dyDescent="0.45">
      <c r="B88" t="s">
        <v>19</v>
      </c>
      <c r="C88" s="6" t="s">
        <v>44</v>
      </c>
    </row>
    <row r="89" spans="1:3" x14ac:dyDescent="0.45">
      <c r="B89" t="s">
        <v>36</v>
      </c>
      <c r="C89" t="s">
        <v>37</v>
      </c>
    </row>
    <row r="90" spans="1:3" x14ac:dyDescent="0.45">
      <c r="B90" s="6" t="s">
        <v>34</v>
      </c>
      <c r="C90" s="6" t="s">
        <v>436</v>
      </c>
    </row>
    <row r="91" spans="1:3" x14ac:dyDescent="0.45">
      <c r="B91" t="s">
        <v>39</v>
      </c>
      <c r="C91" s="6" t="s">
        <v>437</v>
      </c>
    </row>
    <row r="92" spans="1:3" x14ac:dyDescent="0.45">
      <c r="B92" t="s">
        <v>3</v>
      </c>
      <c r="C92" s="6"/>
    </row>
    <row r="93" spans="1:3" x14ac:dyDescent="0.45">
      <c r="C93" s="6"/>
    </row>
    <row r="94" spans="1:3" x14ac:dyDescent="0.45">
      <c r="A94" t="s">
        <v>41</v>
      </c>
      <c r="B94" t="s">
        <v>1</v>
      </c>
      <c r="C94" t="s">
        <v>9</v>
      </c>
    </row>
    <row r="95" spans="1:3" x14ac:dyDescent="0.45">
      <c r="B95" t="s">
        <v>3</v>
      </c>
      <c r="C95" s="1" t="s">
        <v>78</v>
      </c>
    </row>
    <row r="97" spans="1:15" x14ac:dyDescent="0.45">
      <c r="A97" t="s">
        <v>24</v>
      </c>
      <c r="B97" t="s">
        <v>1</v>
      </c>
      <c r="C97" s="7">
        <v>16712396</v>
      </c>
    </row>
    <row r="98" spans="1:15" x14ac:dyDescent="0.45">
      <c r="B98" t="s">
        <v>15</v>
      </c>
      <c r="C98" s="1" t="s">
        <v>79</v>
      </c>
    </row>
    <row r="99" spans="1:15" x14ac:dyDescent="0.45">
      <c r="N99" s="2"/>
      <c r="O99" s="2"/>
    </row>
    <row r="100" spans="1:15" x14ac:dyDescent="0.45">
      <c r="A100" t="s">
        <v>52</v>
      </c>
      <c r="B100" t="s">
        <v>1</v>
      </c>
      <c r="O100" s="4"/>
    </row>
    <row r="101" spans="1:15" x14ac:dyDescent="0.45">
      <c r="B101" t="s">
        <v>15</v>
      </c>
      <c r="C101">
        <v>1091982</v>
      </c>
      <c r="O101" s="4"/>
    </row>
    <row r="102" spans="1:15" x14ac:dyDescent="0.45">
      <c r="O102" s="4"/>
    </row>
    <row r="103" spans="1:15" x14ac:dyDescent="0.45">
      <c r="E103" t="s">
        <v>184</v>
      </c>
      <c r="N103" s="10"/>
      <c r="O103" s="4"/>
    </row>
    <row r="104" spans="1:15" x14ac:dyDescent="0.45">
      <c r="A104" t="s">
        <v>53</v>
      </c>
      <c r="B104" t="s">
        <v>1</v>
      </c>
      <c r="E104" t="s">
        <v>185</v>
      </c>
      <c r="N104" s="10"/>
      <c r="O104" s="4"/>
    </row>
    <row r="105" spans="1:15" x14ac:dyDescent="0.45">
      <c r="B105" t="s">
        <v>15</v>
      </c>
      <c r="C105" s="1" t="s">
        <v>108</v>
      </c>
      <c r="E105" t="s">
        <v>186</v>
      </c>
      <c r="N105" s="10"/>
      <c r="O105" s="4"/>
    </row>
    <row r="106" spans="1:15" x14ac:dyDescent="0.45">
      <c r="E106" t="s">
        <v>187</v>
      </c>
      <c r="N106" s="11"/>
      <c r="O106" s="5"/>
    </row>
    <row r="107" spans="1:15" x14ac:dyDescent="0.45">
      <c r="E107" t="s">
        <v>188</v>
      </c>
    </row>
    <row r="108" spans="1:15" x14ac:dyDescent="0.45">
      <c r="A108" t="s">
        <v>56</v>
      </c>
      <c r="B108" t="s">
        <v>1</v>
      </c>
      <c r="C108" t="s">
        <v>30</v>
      </c>
      <c r="E108" t="s">
        <v>189</v>
      </c>
    </row>
    <row r="109" spans="1:15" x14ac:dyDescent="0.45">
      <c r="B109" t="s">
        <v>15</v>
      </c>
      <c r="C109" s="1" t="s">
        <v>550</v>
      </c>
      <c r="E109" s="6" t="s">
        <v>190</v>
      </c>
    </row>
    <row r="110" spans="1:15" x14ac:dyDescent="0.45">
      <c r="B110" t="s">
        <v>14</v>
      </c>
      <c r="C110" t="s">
        <v>74</v>
      </c>
    </row>
    <row r="112" spans="1:15" x14ac:dyDescent="0.45">
      <c r="A112" t="s">
        <v>57</v>
      </c>
      <c r="B112" t="s">
        <v>1</v>
      </c>
      <c r="C112" t="s">
        <v>30</v>
      </c>
    </row>
    <row r="113" spans="1:3" x14ac:dyDescent="0.45">
      <c r="B113" t="s">
        <v>15</v>
      </c>
      <c r="C113" s="1" t="s">
        <v>91</v>
      </c>
    </row>
    <row r="115" spans="1:3" x14ac:dyDescent="0.45">
      <c r="A115" t="s">
        <v>57</v>
      </c>
      <c r="B115" t="s">
        <v>1</v>
      </c>
      <c r="C115" t="s">
        <v>58</v>
      </c>
    </row>
    <row r="116" spans="1:3" x14ac:dyDescent="0.45">
      <c r="B116" t="s">
        <v>15</v>
      </c>
      <c r="C116" s="1" t="s">
        <v>78</v>
      </c>
    </row>
    <row r="119" spans="1:3" x14ac:dyDescent="0.45">
      <c r="A119" t="s">
        <v>59</v>
      </c>
      <c r="B119" t="s">
        <v>1</v>
      </c>
      <c r="C119" s="1" t="s">
        <v>60</v>
      </c>
    </row>
    <row r="120" spans="1:3" x14ac:dyDescent="0.45">
      <c r="B120" t="s">
        <v>15</v>
      </c>
      <c r="C120" s="1" t="s">
        <v>61</v>
      </c>
    </row>
    <row r="122" spans="1:3" x14ac:dyDescent="0.45">
      <c r="A122" t="s">
        <v>62</v>
      </c>
      <c r="B122" t="s">
        <v>1</v>
      </c>
      <c r="C122" s="1" t="s">
        <v>63</v>
      </c>
    </row>
    <row r="123" spans="1:3" x14ac:dyDescent="0.45">
      <c r="B123" t="s">
        <v>15</v>
      </c>
      <c r="C123" s="1" t="s">
        <v>64</v>
      </c>
    </row>
    <row r="124" spans="1:3" x14ac:dyDescent="0.45">
      <c r="C124" s="1"/>
    </row>
    <row r="125" spans="1:3" x14ac:dyDescent="0.45">
      <c r="A125" t="s">
        <v>62</v>
      </c>
      <c r="B125" t="s">
        <v>1</v>
      </c>
      <c r="C125" s="1" t="s">
        <v>168</v>
      </c>
    </row>
    <row r="126" spans="1:3" x14ac:dyDescent="0.45">
      <c r="B126" t="s">
        <v>15</v>
      </c>
      <c r="C126" s="1" t="s">
        <v>27</v>
      </c>
    </row>
    <row r="129" spans="1:5" x14ac:dyDescent="0.45">
      <c r="A129" t="s">
        <v>65</v>
      </c>
      <c r="B129" t="s">
        <v>1</v>
      </c>
      <c r="C129" s="1" t="s">
        <v>30</v>
      </c>
    </row>
    <row r="130" spans="1:5" x14ac:dyDescent="0.45">
      <c r="B130" t="s">
        <v>15</v>
      </c>
      <c r="C130" s="1" t="s">
        <v>47</v>
      </c>
    </row>
    <row r="131" spans="1:5" x14ac:dyDescent="0.45">
      <c r="C131" s="1"/>
    </row>
    <row r="132" spans="1:5" x14ac:dyDescent="0.45">
      <c r="A132" t="s">
        <v>65</v>
      </c>
      <c r="B132" t="s">
        <v>1</v>
      </c>
      <c r="C132" s="1">
        <v>9899123403</v>
      </c>
    </row>
    <row r="133" spans="1:5" x14ac:dyDescent="0.45">
      <c r="B133" t="s">
        <v>15</v>
      </c>
      <c r="C133" s="1" t="s">
        <v>91</v>
      </c>
    </row>
    <row r="134" spans="1:5" x14ac:dyDescent="0.45">
      <c r="C134" s="1"/>
    </row>
    <row r="136" spans="1:5" x14ac:dyDescent="0.45">
      <c r="A136" t="s">
        <v>67</v>
      </c>
      <c r="B136" t="s">
        <v>70</v>
      </c>
      <c r="C136" s="14" t="s">
        <v>69</v>
      </c>
    </row>
    <row r="137" spans="1:5" x14ac:dyDescent="0.45">
      <c r="B137" t="s">
        <v>1</v>
      </c>
      <c r="C137" s="1" t="s">
        <v>30</v>
      </c>
      <c r="E137" s="14"/>
    </row>
    <row r="138" spans="1:5" x14ac:dyDescent="0.45">
      <c r="B138" t="s">
        <v>15</v>
      </c>
      <c r="C138" s="13" t="s">
        <v>68</v>
      </c>
    </row>
    <row r="139" spans="1:5" x14ac:dyDescent="0.45">
      <c r="C139" s="13"/>
    </row>
    <row r="140" spans="1:5" x14ac:dyDescent="0.45">
      <c r="A140" s="1" t="s">
        <v>72</v>
      </c>
      <c r="C140" t="s">
        <v>71</v>
      </c>
    </row>
    <row r="141" spans="1:5" x14ac:dyDescent="0.45">
      <c r="C141" s="1" t="s">
        <v>11</v>
      </c>
    </row>
    <row r="143" spans="1:5" x14ac:dyDescent="0.45">
      <c r="A143" t="s">
        <v>73</v>
      </c>
      <c r="B143" t="s">
        <v>1</v>
      </c>
      <c r="C143" s="7">
        <v>16712396</v>
      </c>
    </row>
    <row r="144" spans="1:5" x14ac:dyDescent="0.45">
      <c r="B144" t="s">
        <v>15</v>
      </c>
      <c r="C144" s="1" t="s">
        <v>47</v>
      </c>
    </row>
    <row r="146" spans="1:4" x14ac:dyDescent="0.45">
      <c r="A146" t="s">
        <v>80</v>
      </c>
      <c r="B146" t="s">
        <v>1</v>
      </c>
      <c r="C146" s="6" t="s">
        <v>81</v>
      </c>
    </row>
    <row r="147" spans="1:4" x14ac:dyDescent="0.45">
      <c r="B147" t="s">
        <v>82</v>
      </c>
      <c r="C147" s="18">
        <v>400031542070019</v>
      </c>
    </row>
    <row r="148" spans="1:4" x14ac:dyDescent="0.45">
      <c r="B148" t="s">
        <v>15</v>
      </c>
      <c r="C148" s="1" t="s">
        <v>300</v>
      </c>
    </row>
    <row r="149" spans="1:4" x14ac:dyDescent="0.45">
      <c r="B149" t="s">
        <v>83</v>
      </c>
      <c r="C149" s="1" t="s">
        <v>301</v>
      </c>
    </row>
    <row r="150" spans="1:4" x14ac:dyDescent="0.45">
      <c r="C150" t="s">
        <v>92</v>
      </c>
    </row>
    <row r="152" spans="1:4" x14ac:dyDescent="0.45">
      <c r="B152" t="s">
        <v>32</v>
      </c>
      <c r="C152" s="15" t="s">
        <v>85</v>
      </c>
    </row>
    <row r="153" spans="1:4" x14ac:dyDescent="0.45">
      <c r="B153" t="s">
        <v>39</v>
      </c>
      <c r="C153" s="6" t="s">
        <v>84</v>
      </c>
    </row>
    <row r="156" spans="1:4" x14ac:dyDescent="0.45">
      <c r="A156" t="s">
        <v>86</v>
      </c>
      <c r="B156" t="s">
        <v>89</v>
      </c>
      <c r="C156" s="15" t="s">
        <v>87</v>
      </c>
      <c r="D156" s="6" t="s">
        <v>183</v>
      </c>
    </row>
    <row r="157" spans="1:4" x14ac:dyDescent="0.45">
      <c r="B157" t="s">
        <v>39</v>
      </c>
      <c r="C157" s="6" t="s">
        <v>88</v>
      </c>
      <c r="D157" s="6" t="s">
        <v>182</v>
      </c>
    </row>
    <row r="158" spans="1:4" x14ac:dyDescent="0.45">
      <c r="B158" t="s">
        <v>1</v>
      </c>
      <c r="C158" s="6" t="s">
        <v>30</v>
      </c>
      <c r="D158" t="s">
        <v>103</v>
      </c>
    </row>
    <row r="159" spans="1:4" x14ac:dyDescent="0.45">
      <c r="B159" t="s">
        <v>15</v>
      </c>
      <c r="C159" s="1" t="s">
        <v>78</v>
      </c>
      <c r="D159" s="1" t="s">
        <v>78</v>
      </c>
    </row>
    <row r="164" spans="1:13" x14ac:dyDescent="0.45">
      <c r="A164" t="s">
        <v>93</v>
      </c>
      <c r="B164" t="s">
        <v>32</v>
      </c>
      <c r="C164" s="6" t="s">
        <v>95</v>
      </c>
    </row>
    <row r="165" spans="1:13" x14ac:dyDescent="0.45">
      <c r="B165" t="s">
        <v>19</v>
      </c>
      <c r="C165" s="6" t="s">
        <v>38</v>
      </c>
    </row>
    <row r="166" spans="1:13" x14ac:dyDescent="0.45">
      <c r="B166" t="s">
        <v>36</v>
      </c>
      <c r="C166" t="s">
        <v>37</v>
      </c>
    </row>
    <row r="167" spans="1:13" x14ac:dyDescent="0.45">
      <c r="B167" s="6" t="s">
        <v>96</v>
      </c>
      <c r="C167" s="6" t="s">
        <v>97</v>
      </c>
    </row>
    <row r="168" spans="1:13" x14ac:dyDescent="0.45">
      <c r="B168" t="s">
        <v>39</v>
      </c>
      <c r="C168" s="6" t="s">
        <v>94</v>
      </c>
      <c r="J168" s="65" t="s">
        <v>358</v>
      </c>
      <c r="K168" s="65" t="s">
        <v>475</v>
      </c>
      <c r="L168" s="64"/>
      <c r="M168" s="65" t="s">
        <v>476</v>
      </c>
    </row>
    <row r="169" spans="1:13" x14ac:dyDescent="0.45">
      <c r="B169" t="s">
        <v>1</v>
      </c>
      <c r="C169" s="1" t="s">
        <v>60</v>
      </c>
      <c r="J169" s="43" t="s">
        <v>6</v>
      </c>
      <c r="K169" s="43" t="s">
        <v>38</v>
      </c>
      <c r="L169" s="39"/>
      <c r="M169" s="43" t="s">
        <v>474</v>
      </c>
    </row>
    <row r="170" spans="1:13" x14ac:dyDescent="0.45">
      <c r="B170" t="s">
        <v>98</v>
      </c>
      <c r="C170" s="1" t="s">
        <v>74</v>
      </c>
      <c r="J170" s="43" t="s">
        <v>355</v>
      </c>
      <c r="K170" s="43">
        <v>34568730198</v>
      </c>
      <c r="L170" s="39"/>
      <c r="M170" s="43">
        <v>37908117880</v>
      </c>
    </row>
    <row r="171" spans="1:13" x14ac:dyDescent="0.45">
      <c r="C171" s="1"/>
      <c r="J171" s="43" t="s">
        <v>357</v>
      </c>
      <c r="K171" s="43" t="s">
        <v>356</v>
      </c>
      <c r="L171" s="39"/>
      <c r="M171" s="43" t="s">
        <v>356</v>
      </c>
    </row>
    <row r="172" spans="1:13" x14ac:dyDescent="0.45">
      <c r="C172" s="1"/>
      <c r="J172" s="43"/>
      <c r="K172" s="43"/>
      <c r="L172" s="39"/>
      <c r="M172" s="43"/>
    </row>
    <row r="173" spans="1:13" x14ac:dyDescent="0.45">
      <c r="A173" t="s">
        <v>101</v>
      </c>
      <c r="B173" t="s">
        <v>1</v>
      </c>
      <c r="C173" s="1" t="s">
        <v>100</v>
      </c>
      <c r="J173" s="66" t="s">
        <v>359</v>
      </c>
      <c r="K173" s="66">
        <v>9899123403</v>
      </c>
      <c r="L173" s="39"/>
      <c r="M173" s="66">
        <v>9899123820</v>
      </c>
    </row>
    <row r="174" spans="1:13" x14ac:dyDescent="0.45">
      <c r="B174" t="s">
        <v>98</v>
      </c>
      <c r="C174" s="1" t="s">
        <v>78</v>
      </c>
    </row>
    <row r="176" spans="1:13" x14ac:dyDescent="0.45">
      <c r="A176" t="s">
        <v>102</v>
      </c>
      <c r="B176" t="s">
        <v>1</v>
      </c>
      <c r="C176" s="1" t="s">
        <v>103</v>
      </c>
      <c r="E176" t="s">
        <v>166</v>
      </c>
      <c r="F176">
        <v>18001801290</v>
      </c>
    </row>
    <row r="177" spans="1:6" x14ac:dyDescent="0.45">
      <c r="B177" t="s">
        <v>98</v>
      </c>
      <c r="C177" s="1" t="s">
        <v>47</v>
      </c>
      <c r="F177">
        <v>18601801290</v>
      </c>
    </row>
    <row r="178" spans="1:6" x14ac:dyDescent="0.45">
      <c r="B178" t="s">
        <v>104</v>
      </c>
      <c r="C178" s="1" t="s">
        <v>42</v>
      </c>
      <c r="F178">
        <v>39020202</v>
      </c>
    </row>
    <row r="180" spans="1:6" x14ac:dyDescent="0.45">
      <c r="A180" t="s">
        <v>107</v>
      </c>
      <c r="B180" t="s">
        <v>1</v>
      </c>
      <c r="C180" s="1" t="s">
        <v>60</v>
      </c>
    </row>
    <row r="181" spans="1:6" x14ac:dyDescent="0.45">
      <c r="B181" t="s">
        <v>98</v>
      </c>
      <c r="C181" s="1" t="s">
        <v>47</v>
      </c>
    </row>
    <row r="183" spans="1:6" x14ac:dyDescent="0.45">
      <c r="A183" t="s">
        <v>110</v>
      </c>
      <c r="B183" t="s">
        <v>1</v>
      </c>
      <c r="C183" s="1">
        <v>28837</v>
      </c>
    </row>
    <row r="184" spans="1:6" x14ac:dyDescent="0.45">
      <c r="B184" t="s">
        <v>98</v>
      </c>
      <c r="C184" s="1" t="s">
        <v>91</v>
      </c>
    </row>
    <row r="186" spans="1:6" x14ac:dyDescent="0.45">
      <c r="A186" t="s">
        <v>111</v>
      </c>
      <c r="B186" t="s">
        <v>32</v>
      </c>
      <c r="C186" s="6" t="s">
        <v>164</v>
      </c>
    </row>
    <row r="187" spans="1:6" x14ac:dyDescent="0.45">
      <c r="B187" t="s">
        <v>1</v>
      </c>
      <c r="C187" s="1" t="s">
        <v>112</v>
      </c>
    </row>
    <row r="188" spans="1:6" x14ac:dyDescent="0.45">
      <c r="B188" t="s">
        <v>98</v>
      </c>
      <c r="C188" s="1" t="s">
        <v>165</v>
      </c>
    </row>
    <row r="190" spans="1:6" x14ac:dyDescent="0.45">
      <c r="A190" t="s">
        <v>161</v>
      </c>
      <c r="B190" t="s">
        <v>162</v>
      </c>
      <c r="C190" t="s">
        <v>160</v>
      </c>
    </row>
    <row r="191" spans="1:6" x14ac:dyDescent="0.45">
      <c r="B191" t="s">
        <v>1</v>
      </c>
      <c r="C191" s="1" t="s">
        <v>163</v>
      </c>
    </row>
    <row r="192" spans="1:6" x14ac:dyDescent="0.45">
      <c r="B192" t="s">
        <v>98</v>
      </c>
      <c r="C192" s="1" t="s">
        <v>78</v>
      </c>
    </row>
    <row r="194" spans="1:5" x14ac:dyDescent="0.45">
      <c r="A194" t="s">
        <v>90</v>
      </c>
    </row>
    <row r="195" spans="1:5" x14ac:dyDescent="0.45">
      <c r="B195" t="s">
        <v>1</v>
      </c>
      <c r="C195" s="1">
        <v>29031177</v>
      </c>
    </row>
    <row r="196" spans="1:5" x14ac:dyDescent="0.45">
      <c r="B196" t="s">
        <v>98</v>
      </c>
      <c r="C196" s="1" t="s">
        <v>483</v>
      </c>
    </row>
    <row r="197" spans="1:5" x14ac:dyDescent="0.45">
      <c r="C197" t="s">
        <v>181</v>
      </c>
    </row>
    <row r="198" spans="1:5" x14ac:dyDescent="0.45">
      <c r="E198" s="23"/>
    </row>
    <row r="200" spans="1:5" x14ac:dyDescent="0.45">
      <c r="B200" t="s">
        <v>1</v>
      </c>
      <c r="C200" t="s">
        <v>170</v>
      </c>
      <c r="E200" s="17"/>
    </row>
    <row r="201" spans="1:5" x14ac:dyDescent="0.45">
      <c r="B201" t="s">
        <v>171</v>
      </c>
      <c r="C201" t="s">
        <v>169</v>
      </c>
    </row>
    <row r="202" spans="1:5" x14ac:dyDescent="0.45">
      <c r="B202" t="s">
        <v>98</v>
      </c>
      <c r="C202" s="1" t="s">
        <v>202</v>
      </c>
    </row>
    <row r="203" spans="1:5" x14ac:dyDescent="0.45">
      <c r="B203" t="s">
        <v>204</v>
      </c>
      <c r="C203" s="1" t="s">
        <v>203</v>
      </c>
    </row>
    <row r="204" spans="1:5" x14ac:dyDescent="0.45">
      <c r="C204" s="1"/>
    </row>
    <row r="205" spans="1:5" x14ac:dyDescent="0.45">
      <c r="A205" t="s">
        <v>473</v>
      </c>
      <c r="B205" t="s">
        <v>1</v>
      </c>
      <c r="C205" t="s">
        <v>169</v>
      </c>
    </row>
    <row r="206" spans="1:5" x14ac:dyDescent="0.45">
      <c r="B206" t="s">
        <v>98</v>
      </c>
      <c r="C206" s="1" t="s">
        <v>78</v>
      </c>
    </row>
    <row r="207" spans="1:5" x14ac:dyDescent="0.45">
      <c r="C207" s="1"/>
    </row>
    <row r="209" spans="1:3" x14ac:dyDescent="0.45">
      <c r="A209" t="s">
        <v>228</v>
      </c>
      <c r="B209" t="s">
        <v>1</v>
      </c>
      <c r="C209" s="1" t="s">
        <v>60</v>
      </c>
    </row>
    <row r="210" spans="1:3" x14ac:dyDescent="0.45">
      <c r="B210" t="s">
        <v>171</v>
      </c>
      <c r="C210" s="1" t="s">
        <v>78</v>
      </c>
    </row>
  </sheetData>
  <hyperlinks>
    <hyperlink ref="C16" r:id="rId1" xr:uid="{00000000-0004-0000-0000-000000000000}"/>
    <hyperlink ref="C33" r:id="rId2" xr:uid="{00000000-0004-0000-0000-000001000000}"/>
    <hyperlink ref="C41" r:id="rId3" xr:uid="{00000000-0004-0000-0000-000002000000}"/>
    <hyperlink ref="C63" r:id="rId4" xr:uid="{00000000-0004-0000-0000-000003000000}"/>
    <hyperlink ref="C47" r:id="rId5" xr:uid="{00000000-0004-0000-0000-000004000000}"/>
    <hyperlink ref="C98" r:id="rId6" xr:uid="{00000000-0004-0000-0000-000005000000}"/>
    <hyperlink ref="C64" r:id="rId7" xr:uid="{00000000-0004-0000-0000-000006000000}"/>
    <hyperlink ref="C95" r:id="rId8" xr:uid="{00000000-0004-0000-0000-000007000000}"/>
    <hyperlink ref="C10" r:id="rId9" xr:uid="{00000000-0004-0000-0000-000008000000}"/>
    <hyperlink ref="C113" r:id="rId10" xr:uid="{00000000-0004-0000-0000-000009000000}"/>
    <hyperlink ref="C116" r:id="rId11" xr:uid="{00000000-0004-0000-0000-00000A000000}"/>
    <hyperlink ref="C120" r:id="rId12" display="ramesh@4239" xr:uid="{00000000-0004-0000-0000-00000B000000}"/>
    <hyperlink ref="C119" r:id="rId13" xr:uid="{00000000-0004-0000-0000-00000C000000}"/>
    <hyperlink ref="C123" r:id="rId14" xr:uid="{00000000-0004-0000-0000-00000D000000}"/>
    <hyperlink ref="C122" r:id="rId15" display="ca.barejagagan@gmail.com" xr:uid="{00000000-0004-0000-0000-00000E000000}"/>
    <hyperlink ref="D63" r:id="rId16" xr:uid="{00000000-0004-0000-0000-00000F000000}"/>
    <hyperlink ref="D64" r:id="rId17" xr:uid="{00000000-0004-0000-0000-000010000000}"/>
    <hyperlink ref="C129" r:id="rId18" display="ca.barejagagan@gmail.com" xr:uid="{00000000-0004-0000-0000-000011000000}"/>
    <hyperlink ref="C130" r:id="rId19" xr:uid="{00000000-0004-0000-0000-000012000000}"/>
    <hyperlink ref="C137" r:id="rId20" display="ca.barejagagan@gmail.com" xr:uid="{00000000-0004-0000-0000-000013000000}"/>
    <hyperlink ref="C136" r:id="rId21" xr:uid="{00000000-0004-0000-0000-000014000000}"/>
    <hyperlink ref="C141" r:id="rId22" xr:uid="{00000000-0004-0000-0000-000015000000}"/>
    <hyperlink ref="C144" r:id="rId23" xr:uid="{00000000-0004-0000-0000-000016000000}"/>
    <hyperlink ref="C56" r:id="rId24" xr:uid="{00000000-0004-0000-0000-000017000000}"/>
    <hyperlink ref="C7" r:id="rId25" xr:uid="{00000000-0004-0000-0000-000018000000}"/>
    <hyperlink ref="C18" r:id="rId26" xr:uid="{00000000-0004-0000-0000-000019000000}"/>
    <hyperlink ref="C19" r:id="rId27" xr:uid="{00000000-0004-0000-0000-00001A000000}"/>
    <hyperlink ref="A140" r:id="rId28" xr:uid="{00000000-0004-0000-0000-00001B000000}"/>
    <hyperlink ref="C148" r:id="rId29" xr:uid="{00000000-0004-0000-0000-00001C000000}"/>
    <hyperlink ref="C149" r:id="rId30" xr:uid="{00000000-0004-0000-0000-00001D000000}"/>
    <hyperlink ref="C159" r:id="rId31" xr:uid="{00000000-0004-0000-0000-00001E000000}"/>
    <hyperlink ref="C173" r:id="rId32" xr:uid="{00000000-0004-0000-0000-00001F000000}"/>
    <hyperlink ref="C174" r:id="rId33" xr:uid="{00000000-0004-0000-0000-000020000000}"/>
    <hyperlink ref="C176" r:id="rId34" display="gagan.bareja1@moodys.com" xr:uid="{00000000-0004-0000-0000-000021000000}"/>
    <hyperlink ref="C177" r:id="rId35" xr:uid="{00000000-0004-0000-0000-000022000000}"/>
    <hyperlink ref="C178" r:id="rId36" xr:uid="{00000000-0004-0000-0000-000023000000}"/>
    <hyperlink ref="C13" r:id="rId37" xr:uid="{00000000-0004-0000-0000-000024000000}"/>
    <hyperlink ref="C12" r:id="rId38" xr:uid="{00000000-0004-0000-0000-000025000000}"/>
    <hyperlink ref="C105" r:id="rId39" xr:uid="{00000000-0004-0000-0000-000026000000}"/>
    <hyperlink ref="C22" r:id="rId40" xr:uid="{00000000-0004-0000-0000-000027000000}"/>
    <hyperlink ref="C180" r:id="rId41" xr:uid="{00000000-0004-0000-0000-000028000000}"/>
    <hyperlink ref="C181" r:id="rId42" xr:uid="{00000000-0004-0000-0000-000029000000}"/>
    <hyperlink ref="C133" r:id="rId43" xr:uid="{00000000-0004-0000-0000-00002A000000}"/>
    <hyperlink ref="C183" r:id="rId44" display="ca.barejagagan@gmail.com" xr:uid="{00000000-0004-0000-0000-00002B000000}"/>
    <hyperlink ref="C184" r:id="rId45" xr:uid="{00000000-0004-0000-0000-00002C000000}"/>
    <hyperlink ref="C187" r:id="rId46" display="ca.barejagagan@gmail.com" xr:uid="{00000000-0004-0000-0000-00002D000000}"/>
    <hyperlink ref="C188" r:id="rId47" display="Lekha@4239" xr:uid="{00000000-0004-0000-0000-00002E000000}"/>
    <hyperlink ref="C192" r:id="rId48" xr:uid="{00000000-0004-0000-0000-00002F000000}"/>
    <hyperlink ref="C191" r:id="rId49" display="mailto:29031177@maknowledge.in" xr:uid="{00000000-0004-0000-0000-000030000000}"/>
    <hyperlink ref="C195" r:id="rId50" display="mailto:29031177@maknowledge.in" xr:uid="{00000000-0004-0000-0000-000031000000}"/>
    <hyperlink ref="C196" r:id="rId51" xr:uid="{00000000-0004-0000-0000-000032000000}"/>
    <hyperlink ref="C169" r:id="rId52" xr:uid="{00000000-0004-0000-0000-000033000000}"/>
    <hyperlink ref="C170" r:id="rId53" display="gagan@4239" xr:uid="{00000000-0004-0000-0000-000034000000}"/>
    <hyperlink ref="C126" r:id="rId54" xr:uid="{00000000-0004-0000-0000-000035000000}"/>
    <hyperlink ref="C125" r:id="rId55" display="ca.barejagagan@gmail.com" xr:uid="{00000000-0004-0000-0000-000036000000}"/>
    <hyperlink ref="C202" r:id="rId56" xr:uid="{00000000-0004-0000-0000-000037000000}"/>
    <hyperlink ref="C6" r:id="rId57" xr:uid="{00000000-0004-0000-0000-000038000000}"/>
    <hyperlink ref="C25" r:id="rId58" xr:uid="{00000000-0004-0000-0000-000039000000}"/>
    <hyperlink ref="C28" r:id="rId59" xr:uid="{00000000-0004-0000-0000-00003A000000}"/>
    <hyperlink ref="C27" r:id="rId60" xr:uid="{00000000-0004-0000-0000-00003B000000}"/>
    <hyperlink ref="C24" r:id="rId61" xr:uid="{00000000-0004-0000-0000-00003C000000}"/>
    <hyperlink ref="D159" r:id="rId62" xr:uid="{00000000-0004-0000-0000-00003D000000}"/>
    <hyperlink ref="C203" r:id="rId63" xr:uid="{00000000-0004-0000-0000-00003E000000}"/>
    <hyperlink ref="C209" r:id="rId64" xr:uid="{00000000-0004-0000-0000-00003F000000}"/>
    <hyperlink ref="C210" r:id="rId65" xr:uid="{00000000-0004-0000-0000-000040000000}"/>
    <hyperlink ref="C109" r:id="rId66" xr:uid="{00000000-0004-0000-0000-000041000000}"/>
    <hyperlink ref="C206" r:id="rId67" xr:uid="{00000000-0004-0000-0000-000042000000}"/>
  </hyperlinks>
  <pageMargins left="0.7" right="0.7" top="0.75" bottom="0.75" header="0.3" footer="0.3"/>
  <pageSetup paperSize="9" orientation="portrait" r:id="rId6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5"/>
  <sheetViews>
    <sheetView topLeftCell="A13" workbookViewId="0">
      <selection activeCell="J49" sqref="J49"/>
    </sheetView>
  </sheetViews>
  <sheetFormatPr defaultRowHeight="14.25" x14ac:dyDescent="0.45"/>
  <cols>
    <col min="2" max="2" width="23.53125" customWidth="1"/>
    <col min="3" max="3" width="9.19921875" bestFit="1" customWidth="1"/>
    <col min="4" max="4" width="7" bestFit="1" customWidth="1"/>
    <col min="5" max="5" width="6.265625" bestFit="1" customWidth="1"/>
    <col min="6" max="6" width="10.19921875" bestFit="1" customWidth="1"/>
    <col min="7" max="7" width="15.06640625" bestFit="1" customWidth="1"/>
    <col min="8" max="8" width="5" bestFit="1" customWidth="1"/>
    <col min="9" max="9" width="4.73046875" bestFit="1" customWidth="1"/>
    <col min="10" max="10" width="14.73046875" bestFit="1" customWidth="1"/>
    <col min="11" max="11" width="10.59765625" bestFit="1" customWidth="1"/>
    <col min="12" max="12" width="7" bestFit="1" customWidth="1"/>
    <col min="13" max="13" width="9.19921875" bestFit="1" customWidth="1"/>
    <col min="14" max="14" width="14.73046875" bestFit="1" customWidth="1"/>
  </cols>
  <sheetData>
    <row r="2" spans="2:17" x14ac:dyDescent="0.45">
      <c r="B2" s="78" t="s">
        <v>5</v>
      </c>
      <c r="C2" s="78" t="s">
        <v>652</v>
      </c>
      <c r="D2" s="78" t="s">
        <v>542</v>
      </c>
      <c r="E2" s="78" t="s">
        <v>541</v>
      </c>
      <c r="F2" s="78" t="s">
        <v>653</v>
      </c>
      <c r="G2" s="78" t="s">
        <v>654</v>
      </c>
      <c r="H2" s="78" t="s">
        <v>655</v>
      </c>
      <c r="I2" s="78" t="s">
        <v>677</v>
      </c>
      <c r="J2" s="78" t="s">
        <v>657</v>
      </c>
      <c r="K2" s="78" t="s">
        <v>656</v>
      </c>
      <c r="L2" s="78" t="s">
        <v>666</v>
      </c>
      <c r="M2" s="78" t="s">
        <v>49</v>
      </c>
    </row>
    <row r="3" spans="2:17" x14ac:dyDescent="0.45">
      <c r="B3" s="20" t="s">
        <v>658</v>
      </c>
      <c r="C3" s="20">
        <v>1</v>
      </c>
      <c r="D3" s="20">
        <v>1</v>
      </c>
      <c r="E3" s="20">
        <v>1</v>
      </c>
      <c r="F3" s="20">
        <v>1</v>
      </c>
      <c r="G3" s="20">
        <v>1</v>
      </c>
      <c r="H3" s="20">
        <v>1</v>
      </c>
      <c r="I3" s="20"/>
      <c r="J3" s="21">
        <v>9913</v>
      </c>
      <c r="K3" s="21">
        <v>9913</v>
      </c>
      <c r="L3" s="21">
        <v>0</v>
      </c>
      <c r="M3" s="21">
        <f>J3-K3-L3</f>
        <v>0</v>
      </c>
    </row>
    <row r="4" spans="2:17" x14ac:dyDescent="0.45">
      <c r="B4" s="20" t="s">
        <v>617</v>
      </c>
      <c r="C4" s="20">
        <v>1</v>
      </c>
      <c r="D4" s="20">
        <v>1</v>
      </c>
      <c r="E4" s="20">
        <v>1</v>
      </c>
      <c r="F4" s="20"/>
      <c r="G4" s="20"/>
      <c r="H4" s="20"/>
      <c r="I4" s="20"/>
      <c r="J4" s="21">
        <v>3925</v>
      </c>
      <c r="K4" s="21">
        <v>3925</v>
      </c>
      <c r="L4" s="21">
        <v>100</v>
      </c>
      <c r="M4" s="21">
        <f t="shared" ref="M4:M20" si="0">J4-K4-L4</f>
        <v>-100</v>
      </c>
    </row>
    <row r="5" spans="2:17" x14ac:dyDescent="0.45">
      <c r="B5" s="20" t="s">
        <v>659</v>
      </c>
      <c r="C5" s="20">
        <v>1</v>
      </c>
      <c r="D5" s="20">
        <v>1</v>
      </c>
      <c r="E5" s="20">
        <v>1</v>
      </c>
      <c r="F5" s="20">
        <v>1</v>
      </c>
      <c r="G5" s="20"/>
      <c r="H5" s="20"/>
      <c r="I5" s="20"/>
      <c r="J5" s="21">
        <v>4503</v>
      </c>
      <c r="K5" s="21">
        <v>7547</v>
      </c>
      <c r="L5" s="21">
        <v>100</v>
      </c>
      <c r="M5" s="21">
        <f t="shared" si="0"/>
        <v>-3144</v>
      </c>
    </row>
    <row r="6" spans="2:17" x14ac:dyDescent="0.45">
      <c r="B6" s="20" t="s">
        <v>660</v>
      </c>
      <c r="C6" s="20">
        <v>1</v>
      </c>
      <c r="D6" s="20">
        <v>1</v>
      </c>
      <c r="E6" s="20">
        <v>1</v>
      </c>
      <c r="F6" s="20"/>
      <c r="G6" s="20"/>
      <c r="H6" s="20"/>
      <c r="I6" s="20"/>
      <c r="J6" s="21">
        <v>3925</v>
      </c>
      <c r="K6" s="21">
        <v>3925</v>
      </c>
      <c r="L6" s="21">
        <v>100</v>
      </c>
      <c r="M6" s="21">
        <f t="shared" si="0"/>
        <v>-100</v>
      </c>
    </row>
    <row r="7" spans="2:17" x14ac:dyDescent="0.45">
      <c r="B7" s="20" t="s">
        <v>661</v>
      </c>
      <c r="C7" s="20">
        <v>3</v>
      </c>
      <c r="D7" s="20">
        <v>3</v>
      </c>
      <c r="E7" s="20">
        <v>3</v>
      </c>
      <c r="F7" s="20"/>
      <c r="G7" s="20"/>
      <c r="H7" s="20"/>
      <c r="I7" s="20"/>
      <c r="J7" s="21">
        <v>11025</v>
      </c>
      <c r="K7" s="21">
        <v>0</v>
      </c>
      <c r="L7" s="21"/>
      <c r="M7" s="21">
        <f t="shared" si="0"/>
        <v>11025</v>
      </c>
    </row>
    <row r="8" spans="2:17" x14ac:dyDescent="0.45">
      <c r="B8" s="20" t="s">
        <v>662</v>
      </c>
      <c r="C8" s="20">
        <v>6</v>
      </c>
      <c r="D8" s="20">
        <v>6</v>
      </c>
      <c r="E8" s="20">
        <v>6</v>
      </c>
      <c r="F8" s="20"/>
      <c r="G8" s="20"/>
      <c r="H8" s="20"/>
      <c r="I8" s="20"/>
      <c r="J8" s="21">
        <v>22050</v>
      </c>
      <c r="K8" s="21">
        <v>0</v>
      </c>
      <c r="L8" s="21">
        <v>200</v>
      </c>
      <c r="M8" s="21">
        <f t="shared" si="0"/>
        <v>21850</v>
      </c>
    </row>
    <row r="9" spans="2:17" x14ac:dyDescent="0.45">
      <c r="B9" s="20" t="s">
        <v>665</v>
      </c>
      <c r="C9" s="20">
        <v>1</v>
      </c>
      <c r="D9" s="20">
        <v>1</v>
      </c>
      <c r="E9" s="20">
        <v>1</v>
      </c>
      <c r="F9" s="20">
        <v>1</v>
      </c>
      <c r="G9" s="20"/>
      <c r="H9" s="20"/>
      <c r="I9" s="20"/>
      <c r="J9" s="21">
        <v>4503</v>
      </c>
      <c r="K9" s="21">
        <v>0</v>
      </c>
      <c r="L9" s="21">
        <v>100</v>
      </c>
      <c r="M9" s="21">
        <f t="shared" si="0"/>
        <v>4403</v>
      </c>
    </row>
    <row r="10" spans="2:17" x14ac:dyDescent="0.45">
      <c r="B10" s="20" t="s">
        <v>663</v>
      </c>
      <c r="C10" s="20">
        <v>3</v>
      </c>
      <c r="D10" s="20">
        <v>3</v>
      </c>
      <c r="E10" s="20">
        <v>3</v>
      </c>
      <c r="F10" s="20"/>
      <c r="G10" s="20"/>
      <c r="H10" s="20"/>
      <c r="I10" s="20"/>
      <c r="J10" s="21">
        <v>11025</v>
      </c>
      <c r="K10" s="21">
        <v>0</v>
      </c>
      <c r="L10" s="21"/>
      <c r="M10" s="21">
        <f t="shared" si="0"/>
        <v>11025</v>
      </c>
    </row>
    <row r="11" spans="2:17" x14ac:dyDescent="0.45">
      <c r="B11" s="20" t="s">
        <v>668</v>
      </c>
      <c r="C11" s="20">
        <v>1</v>
      </c>
      <c r="D11" s="20">
        <v>1</v>
      </c>
      <c r="E11" s="20">
        <v>1</v>
      </c>
      <c r="F11" s="20"/>
      <c r="G11" s="20"/>
      <c r="H11" s="20"/>
      <c r="I11" s="20">
        <v>2</v>
      </c>
      <c r="J11" s="21">
        <f>3925+892+892</f>
        <v>5709</v>
      </c>
      <c r="K11" s="21">
        <v>0</v>
      </c>
      <c r="L11" s="21">
        <v>100</v>
      </c>
      <c r="M11" s="21">
        <f t="shared" si="0"/>
        <v>5609</v>
      </c>
    </row>
    <row r="12" spans="2:17" x14ac:dyDescent="0.45">
      <c r="B12" s="20" t="s">
        <v>617</v>
      </c>
      <c r="C12" s="20">
        <v>3</v>
      </c>
      <c r="D12" s="20">
        <v>3</v>
      </c>
      <c r="E12" s="20">
        <v>3</v>
      </c>
      <c r="F12" s="20"/>
      <c r="G12" s="20"/>
      <c r="H12" s="20"/>
      <c r="I12" s="20"/>
      <c r="J12" s="21">
        <v>11025</v>
      </c>
      <c r="K12" s="21">
        <v>0</v>
      </c>
      <c r="L12" s="21"/>
      <c r="M12" s="21">
        <f t="shared" si="0"/>
        <v>11025</v>
      </c>
    </row>
    <row r="13" spans="2:17" x14ac:dyDescent="0.45">
      <c r="B13" s="20" t="s">
        <v>669</v>
      </c>
      <c r="C13" s="75"/>
      <c r="D13" s="75"/>
      <c r="E13" s="75"/>
      <c r="F13" s="75"/>
      <c r="G13" s="75"/>
      <c r="H13" s="75"/>
      <c r="I13" s="75"/>
      <c r="J13" s="76"/>
      <c r="K13" s="76"/>
      <c r="L13" s="76"/>
      <c r="M13" s="21">
        <f t="shared" si="0"/>
        <v>0</v>
      </c>
    </row>
    <row r="14" spans="2:17" x14ac:dyDescent="0.45">
      <c r="B14" s="20" t="s">
        <v>670</v>
      </c>
      <c r="C14" s="20">
        <v>3</v>
      </c>
      <c r="D14" s="20">
        <v>3</v>
      </c>
      <c r="E14" s="20">
        <v>3</v>
      </c>
      <c r="F14" s="20"/>
      <c r="G14" s="20"/>
      <c r="H14" s="20"/>
      <c r="I14" s="20"/>
      <c r="J14" s="21">
        <v>11025</v>
      </c>
      <c r="K14" s="21">
        <v>0</v>
      </c>
      <c r="L14" s="21"/>
      <c r="M14" s="21">
        <f t="shared" si="0"/>
        <v>11025</v>
      </c>
    </row>
    <row r="15" spans="2:17" x14ac:dyDescent="0.45">
      <c r="B15" s="20" t="s">
        <v>672</v>
      </c>
      <c r="C15" s="75"/>
      <c r="D15" s="75"/>
      <c r="E15" s="75"/>
      <c r="F15" s="75"/>
      <c r="G15" s="75"/>
      <c r="H15" s="75"/>
      <c r="I15" s="75"/>
      <c r="J15" s="76"/>
      <c r="K15" s="76">
        <v>0</v>
      </c>
      <c r="L15" s="76"/>
      <c r="M15" s="21">
        <f t="shared" si="0"/>
        <v>0</v>
      </c>
    </row>
    <row r="16" spans="2:17" x14ac:dyDescent="0.45">
      <c r="B16" s="20" t="s">
        <v>699</v>
      </c>
      <c r="C16" s="20">
        <v>1</v>
      </c>
      <c r="D16" s="20">
        <v>1</v>
      </c>
      <c r="E16" s="20">
        <v>1</v>
      </c>
      <c r="F16" s="20">
        <v>1</v>
      </c>
      <c r="G16" s="20"/>
      <c r="H16" s="20"/>
      <c r="I16" s="20"/>
      <c r="J16" s="21">
        <v>4503</v>
      </c>
      <c r="K16" s="21"/>
      <c r="L16" s="21"/>
      <c r="M16" s="21">
        <f t="shared" si="0"/>
        <v>4503</v>
      </c>
      <c r="O16">
        <f>7547*3</f>
        <v>22641</v>
      </c>
      <c r="P16">
        <v>4503</v>
      </c>
      <c r="Q16">
        <v>3925</v>
      </c>
    </row>
    <row r="17" spans="2:19" x14ac:dyDescent="0.45">
      <c r="B17" s="20" t="s">
        <v>671</v>
      </c>
      <c r="C17" s="20">
        <v>1</v>
      </c>
      <c r="D17" s="20">
        <v>1</v>
      </c>
      <c r="E17" s="20">
        <v>1</v>
      </c>
      <c r="F17" s="20"/>
      <c r="G17" s="20"/>
      <c r="H17" s="20"/>
      <c r="I17" s="20"/>
      <c r="J17" s="21">
        <v>3925</v>
      </c>
      <c r="K17" s="21"/>
      <c r="L17" s="21"/>
      <c r="M17" s="21">
        <f t="shared" si="0"/>
        <v>3925</v>
      </c>
      <c r="O17">
        <f>O16-1500</f>
        <v>21141</v>
      </c>
      <c r="P17">
        <f>P16*3</f>
        <v>13509</v>
      </c>
      <c r="Q17">
        <f>Q16*3</f>
        <v>11775</v>
      </c>
    </row>
    <row r="18" spans="2:19" x14ac:dyDescent="0.45">
      <c r="B18" s="20" t="s">
        <v>660</v>
      </c>
      <c r="C18" s="20">
        <v>3</v>
      </c>
      <c r="D18" s="20">
        <v>3</v>
      </c>
      <c r="E18" s="20">
        <v>3</v>
      </c>
      <c r="F18" s="20"/>
      <c r="G18" s="20"/>
      <c r="H18" s="20"/>
      <c r="I18" s="20"/>
      <c r="J18" s="21">
        <v>11025</v>
      </c>
      <c r="K18" s="21"/>
      <c r="L18" s="21"/>
      <c r="M18" s="21">
        <f t="shared" si="0"/>
        <v>11025</v>
      </c>
      <c r="P18">
        <f>P17-750</f>
        <v>12759</v>
      </c>
      <c r="Q18">
        <f>Q17-750</f>
        <v>11025</v>
      </c>
    </row>
    <row r="19" spans="2:19" x14ac:dyDescent="0.45">
      <c r="B19" s="20" t="s">
        <v>697</v>
      </c>
      <c r="C19" s="20">
        <v>1</v>
      </c>
      <c r="D19" s="20">
        <v>1</v>
      </c>
      <c r="E19" s="20">
        <v>1</v>
      </c>
      <c r="F19" s="20">
        <v>1</v>
      </c>
      <c r="G19" s="20"/>
      <c r="H19" s="20"/>
      <c r="I19" s="20"/>
      <c r="J19" s="21">
        <v>4503</v>
      </c>
      <c r="K19" s="21"/>
      <c r="L19" s="21"/>
      <c r="M19" s="21">
        <f t="shared" si="0"/>
        <v>4503</v>
      </c>
      <c r="P19">
        <v>-10839</v>
      </c>
      <c r="Q19">
        <v>-9267</v>
      </c>
    </row>
    <row r="20" spans="2:19" x14ac:dyDescent="0.45">
      <c r="B20" s="20" t="s">
        <v>610</v>
      </c>
      <c r="C20" s="20">
        <v>3</v>
      </c>
      <c r="D20" s="20">
        <v>3</v>
      </c>
      <c r="E20" s="20">
        <v>3</v>
      </c>
      <c r="F20" s="20"/>
      <c r="G20" s="20"/>
      <c r="H20" s="20"/>
      <c r="I20" s="20"/>
      <c r="J20" s="21">
        <v>11025</v>
      </c>
      <c r="K20" s="21"/>
      <c r="L20" s="21"/>
      <c r="M20" s="21">
        <f t="shared" si="0"/>
        <v>11025</v>
      </c>
      <c r="P20">
        <f>P18+P19</f>
        <v>1920</v>
      </c>
      <c r="Q20">
        <f>Q18+Q19</f>
        <v>1758</v>
      </c>
      <c r="R20">
        <f>P20-Q20</f>
        <v>162</v>
      </c>
    </row>
    <row r="21" spans="2:19" x14ac:dyDescent="0.45">
      <c r="C21" s="2">
        <f t="shared" ref="C21:M21" si="1">SUM(C3:C20)</f>
        <v>33</v>
      </c>
      <c r="D21" s="2">
        <f t="shared" si="1"/>
        <v>33</v>
      </c>
      <c r="E21" s="2">
        <f t="shared" si="1"/>
        <v>33</v>
      </c>
      <c r="F21" s="2">
        <f t="shared" si="1"/>
        <v>5</v>
      </c>
      <c r="G21" s="2">
        <f t="shared" si="1"/>
        <v>1</v>
      </c>
      <c r="H21" s="2">
        <f t="shared" si="1"/>
        <v>1</v>
      </c>
      <c r="I21" s="2">
        <f t="shared" si="1"/>
        <v>2</v>
      </c>
      <c r="J21" s="2">
        <f t="shared" si="1"/>
        <v>133609</v>
      </c>
      <c r="K21" s="2">
        <f t="shared" si="1"/>
        <v>25310</v>
      </c>
      <c r="L21" s="2">
        <f t="shared" si="1"/>
        <v>700</v>
      </c>
      <c r="M21" s="5">
        <f t="shared" si="1"/>
        <v>107599</v>
      </c>
    </row>
    <row r="22" spans="2:19" x14ac:dyDescent="0.45">
      <c r="C22" s="2"/>
      <c r="D22" s="2"/>
      <c r="E22" s="2"/>
      <c r="F22" s="2"/>
      <c r="G22" s="2"/>
      <c r="H22" s="2"/>
      <c r="I22" s="2"/>
      <c r="J22" s="2"/>
      <c r="K22" s="2"/>
      <c r="L22" s="2"/>
      <c r="M22" s="5"/>
    </row>
    <row r="23" spans="2:19" x14ac:dyDescent="0.45">
      <c r="B23" s="20" t="s">
        <v>667</v>
      </c>
      <c r="C23" s="20">
        <v>-20</v>
      </c>
      <c r="D23" s="20">
        <v>-10</v>
      </c>
      <c r="E23" s="20">
        <v>-23</v>
      </c>
      <c r="F23" s="20"/>
      <c r="G23" s="20"/>
      <c r="H23" s="20"/>
      <c r="I23" s="20"/>
      <c r="J23" s="20"/>
      <c r="K23" s="20"/>
      <c r="L23" s="20"/>
      <c r="M23" s="21">
        <v>69690</v>
      </c>
    </row>
    <row r="24" spans="2:19" x14ac:dyDescent="0.45">
      <c r="B24" s="20" t="s">
        <v>664</v>
      </c>
      <c r="C24" s="20">
        <v>-2</v>
      </c>
      <c r="D24" s="20">
        <v>-1</v>
      </c>
      <c r="E24" s="20">
        <v>-2</v>
      </c>
      <c r="F24" s="20"/>
      <c r="G24" s="20"/>
      <c r="H24" s="20"/>
      <c r="I24" s="20"/>
      <c r="J24" s="21"/>
      <c r="K24" s="21"/>
      <c r="L24" s="21"/>
      <c r="M24" s="20"/>
    </row>
    <row r="25" spans="2:19" x14ac:dyDescent="0.45">
      <c r="B25" s="20" t="s">
        <v>698</v>
      </c>
      <c r="C25" s="20"/>
      <c r="D25" s="20">
        <v>-1</v>
      </c>
      <c r="E25" s="20"/>
      <c r="F25" s="20"/>
      <c r="G25" s="20"/>
      <c r="H25" s="20"/>
      <c r="I25" s="20"/>
      <c r="J25" s="21"/>
      <c r="K25" s="21"/>
      <c r="L25" s="21"/>
      <c r="M25" s="20"/>
    </row>
    <row r="26" spans="2:19" x14ac:dyDescent="0.45">
      <c r="B26" s="20" t="s">
        <v>670</v>
      </c>
      <c r="C26" s="20">
        <v>-6</v>
      </c>
      <c r="D26" s="20">
        <v>-3</v>
      </c>
      <c r="E26" s="20">
        <v>-7</v>
      </c>
      <c r="F26" s="20"/>
      <c r="G26" s="20"/>
      <c r="H26" s="20"/>
      <c r="I26" s="20"/>
      <c r="J26" s="21"/>
      <c r="K26" s="21"/>
      <c r="L26" s="21"/>
      <c r="M26" s="20"/>
    </row>
    <row r="27" spans="2:19" x14ac:dyDescent="0.45">
      <c r="J27" s="4"/>
      <c r="K27" s="4"/>
      <c r="L27" s="4"/>
    </row>
    <row r="28" spans="2:19" x14ac:dyDescent="0.45">
      <c r="B28" t="s">
        <v>678</v>
      </c>
      <c r="C28" s="35">
        <f>SUM(C21:C26)</f>
        <v>5</v>
      </c>
      <c r="D28" s="35">
        <f t="shared" ref="D28:I28" si="2">SUM(D21:D26)</f>
        <v>18</v>
      </c>
      <c r="E28" s="35">
        <f t="shared" si="2"/>
        <v>1</v>
      </c>
      <c r="F28" s="35">
        <f t="shared" si="2"/>
        <v>5</v>
      </c>
      <c r="G28" s="35">
        <f t="shared" si="2"/>
        <v>1</v>
      </c>
      <c r="H28" s="35">
        <f t="shared" si="2"/>
        <v>1</v>
      </c>
      <c r="I28" s="35">
        <f t="shared" si="2"/>
        <v>2</v>
      </c>
      <c r="M28" s="77">
        <f>M21-M23</f>
        <v>37909</v>
      </c>
      <c r="N28" t="s">
        <v>679</v>
      </c>
    </row>
    <row r="31" spans="2:19" x14ac:dyDescent="0.45">
      <c r="Q31">
        <v>29884.68</v>
      </c>
      <c r="R31">
        <v>35684</v>
      </c>
      <c r="S31">
        <f>Q31/42%</f>
        <v>71154</v>
      </c>
    </row>
    <row r="32" spans="2:19" x14ac:dyDescent="0.45">
      <c r="Q32">
        <v>33253.26</v>
      </c>
      <c r="R32">
        <f>Q33/R31</f>
        <v>9.4400291447147233E-2</v>
      </c>
      <c r="S32">
        <f>S31/2</f>
        <v>35577</v>
      </c>
    </row>
    <row r="33" spans="17:18" x14ac:dyDescent="0.45">
      <c r="Q33">
        <f>Q32-Q31</f>
        <v>3368.5800000000017</v>
      </c>
      <c r="R33">
        <f>Q33/Q31</f>
        <v>0.11271929296214654</v>
      </c>
    </row>
    <row r="34" spans="17:18" x14ac:dyDescent="0.45">
      <c r="Q34">
        <f>Q33/Q32</f>
        <v>0.10130074464879538</v>
      </c>
      <c r="R34">
        <f>Q32/42%</f>
        <v>79174.42857142858</v>
      </c>
    </row>
    <row r="35" spans="17:18" x14ac:dyDescent="0.45">
      <c r="R35">
        <f>R34*50%</f>
        <v>39587.21428571429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H7"/>
  <sheetViews>
    <sheetView workbookViewId="0">
      <selection activeCell="C23" sqref="C23"/>
    </sheetView>
  </sheetViews>
  <sheetFormatPr defaultRowHeight="14.25" x14ac:dyDescent="0.45"/>
  <cols>
    <col min="1" max="1" width="10.73046875" bestFit="1" customWidth="1"/>
  </cols>
  <sheetData>
    <row r="3" spans="1:8" x14ac:dyDescent="0.45">
      <c r="A3" t="s">
        <v>1014</v>
      </c>
      <c r="B3" t="s">
        <v>1015</v>
      </c>
      <c r="D3" t="s">
        <v>1020</v>
      </c>
      <c r="G3" t="s">
        <v>1020</v>
      </c>
      <c r="H3" t="s">
        <v>1021</v>
      </c>
    </row>
    <row r="4" spans="1:8" x14ac:dyDescent="0.45">
      <c r="A4" t="s">
        <v>1016</v>
      </c>
      <c r="B4" t="s">
        <v>1017</v>
      </c>
      <c r="H4" t="s">
        <v>1022</v>
      </c>
    </row>
    <row r="5" spans="1:8" x14ac:dyDescent="0.45">
      <c r="A5" t="s">
        <v>1018</v>
      </c>
      <c r="H5" t="s">
        <v>1023</v>
      </c>
    </row>
    <row r="6" spans="1:8" x14ac:dyDescent="0.45">
      <c r="H6" t="s">
        <v>1025</v>
      </c>
    </row>
    <row r="7" spans="1:8" x14ac:dyDescent="0.45">
      <c r="H7" t="s">
        <v>1024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J27"/>
  <sheetViews>
    <sheetView workbookViewId="0">
      <selection activeCell="K25" sqref="K25"/>
    </sheetView>
  </sheetViews>
  <sheetFormatPr defaultRowHeight="14.25" x14ac:dyDescent="0.45"/>
  <cols>
    <col min="4" max="4" width="9.73046875" bestFit="1" customWidth="1"/>
    <col min="5" max="5" width="11.46484375" bestFit="1" customWidth="1"/>
    <col min="6" max="6" width="10.19921875" bestFit="1" customWidth="1"/>
    <col min="8" max="8" width="11.53125" bestFit="1" customWidth="1"/>
  </cols>
  <sheetData>
    <row r="1" spans="4:10" x14ac:dyDescent="0.45">
      <c r="F1" t="s">
        <v>198</v>
      </c>
      <c r="G1" t="s">
        <v>199</v>
      </c>
      <c r="H1" t="s">
        <v>200</v>
      </c>
      <c r="I1" s="30">
        <v>0.66666666666666663</v>
      </c>
      <c r="J1" t="s">
        <v>201</v>
      </c>
    </row>
    <row r="2" spans="4:10" x14ac:dyDescent="0.45">
      <c r="D2" s="26">
        <v>44185</v>
      </c>
      <c r="E2" t="s">
        <v>191</v>
      </c>
    </row>
    <row r="3" spans="4:10" x14ac:dyDescent="0.45">
      <c r="D3" s="26">
        <v>44186</v>
      </c>
      <c r="E3" t="s">
        <v>192</v>
      </c>
    </row>
    <row r="4" spans="4:10" x14ac:dyDescent="0.45">
      <c r="D4" s="26">
        <v>44187</v>
      </c>
      <c r="E4" t="s">
        <v>193</v>
      </c>
    </row>
    <row r="5" spans="4:10" x14ac:dyDescent="0.45">
      <c r="D5" s="26">
        <v>44188</v>
      </c>
      <c r="E5" t="s">
        <v>194</v>
      </c>
    </row>
    <row r="6" spans="4:10" x14ac:dyDescent="0.45">
      <c r="D6" s="26">
        <v>44189</v>
      </c>
      <c r="E6" t="s">
        <v>195</v>
      </c>
    </row>
    <row r="7" spans="4:10" x14ac:dyDescent="0.45">
      <c r="D7" s="26">
        <v>44190</v>
      </c>
      <c r="E7" t="s">
        <v>196</v>
      </c>
    </row>
    <row r="8" spans="4:10" x14ac:dyDescent="0.45">
      <c r="D8" s="26">
        <v>44191</v>
      </c>
      <c r="E8" t="s">
        <v>197</v>
      </c>
    </row>
    <row r="9" spans="4:10" x14ac:dyDescent="0.45">
      <c r="D9" s="26">
        <v>44192</v>
      </c>
      <c r="E9" t="s">
        <v>191</v>
      </c>
    </row>
    <row r="10" spans="4:10" x14ac:dyDescent="0.45">
      <c r="D10" s="26">
        <v>44193</v>
      </c>
      <c r="E10" t="s">
        <v>192</v>
      </c>
    </row>
    <row r="11" spans="4:10" x14ac:dyDescent="0.45">
      <c r="D11" s="26">
        <v>44194</v>
      </c>
      <c r="E11" t="s">
        <v>193</v>
      </c>
    </row>
    <row r="12" spans="4:10" x14ac:dyDescent="0.45">
      <c r="D12" s="26">
        <v>44195</v>
      </c>
      <c r="E12" t="s">
        <v>194</v>
      </c>
    </row>
    <row r="13" spans="4:10" x14ac:dyDescent="0.45">
      <c r="D13" s="26">
        <v>44196</v>
      </c>
      <c r="E13" t="s">
        <v>195</v>
      </c>
    </row>
    <row r="14" spans="4:10" x14ac:dyDescent="0.45">
      <c r="D14" s="26">
        <v>44197</v>
      </c>
      <c r="E14" t="s">
        <v>196</v>
      </c>
    </row>
    <row r="15" spans="4:10" x14ac:dyDescent="0.45">
      <c r="D15" s="26">
        <v>44198</v>
      </c>
      <c r="E15" t="s">
        <v>197</v>
      </c>
    </row>
    <row r="16" spans="4:10" x14ac:dyDescent="0.45">
      <c r="D16" s="26">
        <v>44199</v>
      </c>
      <c r="E16" t="s">
        <v>191</v>
      </c>
    </row>
    <row r="17" spans="4:5" x14ac:dyDescent="0.45">
      <c r="D17" s="26">
        <v>44200</v>
      </c>
      <c r="E17" t="s">
        <v>192</v>
      </c>
    </row>
    <row r="18" spans="4:5" x14ac:dyDescent="0.45">
      <c r="D18" s="26">
        <v>44201</v>
      </c>
      <c r="E18" t="s">
        <v>193</v>
      </c>
    </row>
    <row r="19" spans="4:5" x14ac:dyDescent="0.45">
      <c r="D19" s="26">
        <v>44202</v>
      </c>
      <c r="E19" t="s">
        <v>194</v>
      </c>
    </row>
    <row r="20" spans="4:5" x14ac:dyDescent="0.45">
      <c r="D20" s="26">
        <v>44203</v>
      </c>
      <c r="E20" t="s">
        <v>195</v>
      </c>
    </row>
    <row r="21" spans="4:5" x14ac:dyDescent="0.45">
      <c r="D21" s="26">
        <v>44204</v>
      </c>
      <c r="E21" t="s">
        <v>196</v>
      </c>
    </row>
    <row r="22" spans="4:5" x14ac:dyDescent="0.45">
      <c r="D22" s="26">
        <v>44205</v>
      </c>
      <c r="E22" t="s">
        <v>197</v>
      </c>
    </row>
    <row r="23" spans="4:5" x14ac:dyDescent="0.45">
      <c r="D23" s="26">
        <v>44206</v>
      </c>
      <c r="E23" t="s">
        <v>191</v>
      </c>
    </row>
    <row r="24" spans="4:5" x14ac:dyDescent="0.45">
      <c r="D24" s="26">
        <v>44207</v>
      </c>
      <c r="E24" t="s">
        <v>192</v>
      </c>
    </row>
    <row r="25" spans="4:5" x14ac:dyDescent="0.45">
      <c r="D25" s="26">
        <v>44208</v>
      </c>
      <c r="E25" t="s">
        <v>193</v>
      </c>
    </row>
    <row r="26" spans="4:5" x14ac:dyDescent="0.45">
      <c r="D26" s="26">
        <v>44209</v>
      </c>
      <c r="E26" t="s">
        <v>194</v>
      </c>
    </row>
    <row r="27" spans="4:5" x14ac:dyDescent="0.45">
      <c r="D27" s="26">
        <v>44210</v>
      </c>
      <c r="E27" t="s">
        <v>195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T147"/>
  <sheetViews>
    <sheetView topLeftCell="A4" zoomScale="80" zoomScaleNormal="80" workbookViewId="0">
      <pane xSplit="4" ySplit="1" topLeftCell="H5" activePane="bottomRight" state="frozen"/>
      <selection activeCell="A4" sqref="A4"/>
      <selection pane="topRight" activeCell="D4" sqref="D4"/>
      <selection pane="bottomLeft" activeCell="A5" sqref="A5"/>
      <selection pane="bottomRight" activeCell="P7" sqref="P7"/>
    </sheetView>
  </sheetViews>
  <sheetFormatPr defaultRowHeight="14.25" x14ac:dyDescent="0.45"/>
  <cols>
    <col min="1" max="1" width="5.796875" bestFit="1" customWidth="1"/>
    <col min="2" max="2" width="30" bestFit="1" customWidth="1"/>
    <col min="3" max="3" width="19.33203125" bestFit="1" customWidth="1"/>
    <col min="4" max="4" width="20.33203125" bestFit="1" customWidth="1"/>
    <col min="5" max="5" width="9.46484375" customWidth="1"/>
    <col min="6" max="6" width="14.9296875" bestFit="1" customWidth="1"/>
    <col min="7" max="7" width="14.19921875" bestFit="1" customWidth="1"/>
    <col min="8" max="8" width="10.59765625" customWidth="1"/>
    <col min="9" max="9" width="9.06640625" bestFit="1" customWidth="1"/>
    <col min="10" max="10" width="10.06640625" bestFit="1" customWidth="1"/>
    <col min="11" max="11" width="9.19921875" bestFit="1" customWidth="1"/>
    <col min="12" max="12" width="8.59765625" bestFit="1" customWidth="1"/>
    <col min="13" max="13" width="9.265625" bestFit="1" customWidth="1"/>
    <col min="14" max="15" width="13.9296875" customWidth="1"/>
    <col min="16" max="16" width="9.9296875" bestFit="1" customWidth="1"/>
    <col min="17" max="17" width="9.59765625" bestFit="1" customWidth="1"/>
    <col min="18" max="18" width="13.9296875" customWidth="1"/>
    <col min="19" max="19" width="4.59765625" customWidth="1"/>
    <col min="20" max="20" width="6.33203125" bestFit="1" customWidth="1"/>
    <col min="21" max="21" width="19.59765625" customWidth="1"/>
    <col min="23" max="23" width="10" bestFit="1" customWidth="1"/>
    <col min="24" max="24" width="10.796875" bestFit="1" customWidth="1"/>
    <col min="37" max="37" width="14.59765625" bestFit="1" customWidth="1"/>
    <col min="38" max="38" width="9.73046875" customWidth="1"/>
    <col min="39" max="39" width="51.73046875" customWidth="1"/>
    <col min="40" max="40" width="10.33203125" bestFit="1" customWidth="1"/>
    <col min="41" max="41" width="14.53125" bestFit="1" customWidth="1"/>
    <col min="42" max="42" width="9.265625" bestFit="1" customWidth="1"/>
    <col min="45" max="45" width="12.265625" bestFit="1" customWidth="1"/>
    <col min="46" max="46" width="10.19921875" bestFit="1" customWidth="1"/>
  </cols>
  <sheetData>
    <row r="4" spans="1:46" x14ac:dyDescent="0.45">
      <c r="A4" s="2" t="s">
        <v>205</v>
      </c>
      <c r="B4" s="2" t="s">
        <v>206</v>
      </c>
      <c r="C4" s="2" t="s">
        <v>361</v>
      </c>
      <c r="D4" s="2" t="s">
        <v>207</v>
      </c>
      <c r="E4" s="2" t="s">
        <v>167</v>
      </c>
      <c r="F4" s="2" t="s">
        <v>273</v>
      </c>
      <c r="G4" s="2" t="s">
        <v>396</v>
      </c>
      <c r="H4" s="3">
        <v>44256</v>
      </c>
      <c r="I4" s="3">
        <v>44287</v>
      </c>
      <c r="J4" s="3">
        <v>44317</v>
      </c>
      <c r="K4" s="3">
        <v>44348</v>
      </c>
      <c r="L4" s="3">
        <v>44378</v>
      </c>
      <c r="M4" s="3">
        <v>44409</v>
      </c>
      <c r="N4" s="3">
        <v>44440</v>
      </c>
      <c r="O4" s="3">
        <v>44470</v>
      </c>
      <c r="P4" s="3">
        <v>44501</v>
      </c>
      <c r="Q4" s="3">
        <v>44531</v>
      </c>
      <c r="R4" s="2"/>
      <c r="S4" s="2"/>
      <c r="T4" s="2" t="s">
        <v>208</v>
      </c>
    </row>
    <row r="5" spans="1:46" x14ac:dyDescent="0.45">
      <c r="A5">
        <v>1</v>
      </c>
      <c r="B5" t="s">
        <v>209</v>
      </c>
      <c r="C5" s="44" t="s">
        <v>366</v>
      </c>
      <c r="D5" s="26">
        <v>44265</v>
      </c>
      <c r="E5" t="s">
        <v>211</v>
      </c>
      <c r="F5">
        <v>9034162892</v>
      </c>
      <c r="G5" t="s">
        <v>176</v>
      </c>
      <c r="H5" s="37">
        <v>44265</v>
      </c>
      <c r="I5" s="37">
        <f>H5+30+1</f>
        <v>44296</v>
      </c>
      <c r="J5" s="37">
        <f>I5+30</f>
        <v>44326</v>
      </c>
      <c r="K5" s="37">
        <f>J5+31</f>
        <v>44357</v>
      </c>
      <c r="L5" s="37">
        <f>K5+30</f>
        <v>44387</v>
      </c>
      <c r="M5" s="37">
        <f>L5+31</f>
        <v>44418</v>
      </c>
      <c r="N5" s="37">
        <f>M5+31</f>
        <v>44449</v>
      </c>
      <c r="O5" s="37">
        <f>N5+30</f>
        <v>44479</v>
      </c>
      <c r="P5" s="37">
        <f>O5+31</f>
        <v>44510</v>
      </c>
      <c r="Q5" s="26">
        <f>P5+30</f>
        <v>44540</v>
      </c>
      <c r="R5" t="s">
        <v>99</v>
      </c>
      <c r="T5">
        <v>82</v>
      </c>
    </row>
    <row r="6" spans="1:46" x14ac:dyDescent="0.45">
      <c r="A6">
        <f>A5+1</f>
        <v>2</v>
      </c>
      <c r="B6" t="s">
        <v>344</v>
      </c>
      <c r="C6" s="44" t="s">
        <v>297</v>
      </c>
      <c r="D6" s="26">
        <v>44357</v>
      </c>
      <c r="E6" t="s">
        <v>211</v>
      </c>
      <c r="F6">
        <v>9818530538</v>
      </c>
      <c r="G6" t="s">
        <v>176</v>
      </c>
      <c r="K6" s="37">
        <v>44357</v>
      </c>
      <c r="L6" s="26"/>
      <c r="M6" s="26"/>
      <c r="N6" s="26"/>
      <c r="O6" s="26"/>
      <c r="P6" s="73">
        <v>44501</v>
      </c>
      <c r="Q6" s="26">
        <f>P6+30</f>
        <v>44531</v>
      </c>
      <c r="R6" t="s">
        <v>99</v>
      </c>
      <c r="S6" s="26"/>
      <c r="T6">
        <v>106.5</v>
      </c>
    </row>
    <row r="7" spans="1:46" x14ac:dyDescent="0.45">
      <c r="A7">
        <f t="shared" ref="A7:A147" si="0">A6+1</f>
        <v>3</v>
      </c>
      <c r="B7" t="s">
        <v>230</v>
      </c>
      <c r="C7" s="44" t="s">
        <v>367</v>
      </c>
      <c r="D7" s="26">
        <v>44322</v>
      </c>
      <c r="E7" t="s">
        <v>211</v>
      </c>
      <c r="F7">
        <v>9987093922</v>
      </c>
      <c r="G7" t="s">
        <v>176</v>
      </c>
      <c r="J7" s="37">
        <v>44322</v>
      </c>
      <c r="K7" s="37">
        <f t="shared" ref="K7:K12" si="1">J7+31</f>
        <v>44353</v>
      </c>
      <c r="L7" s="26"/>
      <c r="M7" s="26"/>
      <c r="N7" s="26"/>
      <c r="O7" s="26"/>
      <c r="P7" s="26"/>
      <c r="Q7" s="26"/>
      <c r="R7" t="s">
        <v>99</v>
      </c>
      <c r="S7" s="26"/>
      <c r="T7">
        <v>62.75</v>
      </c>
    </row>
    <row r="8" spans="1:46" x14ac:dyDescent="0.45">
      <c r="A8">
        <f t="shared" si="0"/>
        <v>4</v>
      </c>
      <c r="B8" t="s">
        <v>229</v>
      </c>
      <c r="C8" s="44" t="s">
        <v>368</v>
      </c>
      <c r="D8" s="26">
        <v>44332</v>
      </c>
      <c r="E8" t="s">
        <v>211</v>
      </c>
      <c r="F8">
        <v>9805720136</v>
      </c>
      <c r="G8" t="s">
        <v>294</v>
      </c>
      <c r="J8" s="37">
        <v>44332</v>
      </c>
      <c r="K8" s="37">
        <f t="shared" si="1"/>
        <v>44363</v>
      </c>
      <c r="L8" s="37">
        <f t="shared" ref="L8:L23" si="2">K8+30</f>
        <v>44393</v>
      </c>
      <c r="M8" s="37">
        <f t="shared" ref="M8:M22" si="3">L8+31</f>
        <v>44424</v>
      </c>
      <c r="N8" s="26"/>
      <c r="O8" s="26"/>
      <c r="P8" s="26"/>
      <c r="Q8" s="26"/>
      <c r="R8" t="s">
        <v>99</v>
      </c>
      <c r="S8" s="26"/>
      <c r="T8">
        <v>71</v>
      </c>
    </row>
    <row r="9" spans="1:46" x14ac:dyDescent="0.45">
      <c r="A9">
        <f t="shared" si="0"/>
        <v>5</v>
      </c>
      <c r="B9" t="s">
        <v>235</v>
      </c>
      <c r="C9" s="44" t="s">
        <v>369</v>
      </c>
      <c r="D9" s="26">
        <v>44329</v>
      </c>
      <c r="E9" t="s">
        <v>211</v>
      </c>
      <c r="F9">
        <v>9643700712</v>
      </c>
      <c r="G9" t="s">
        <v>176</v>
      </c>
      <c r="J9" s="37">
        <v>44329</v>
      </c>
      <c r="K9" s="37">
        <f t="shared" si="1"/>
        <v>44360</v>
      </c>
      <c r="L9" s="37">
        <f t="shared" si="2"/>
        <v>44390</v>
      </c>
      <c r="M9" s="37">
        <f t="shared" si="3"/>
        <v>44421</v>
      </c>
      <c r="N9" s="26"/>
      <c r="O9" s="26"/>
      <c r="P9" s="26"/>
      <c r="Q9" s="26"/>
      <c r="R9" t="s">
        <v>99</v>
      </c>
      <c r="S9" s="26"/>
      <c r="T9">
        <v>103</v>
      </c>
    </row>
    <row r="10" spans="1:46" x14ac:dyDescent="0.45">
      <c r="A10">
        <f t="shared" si="0"/>
        <v>6</v>
      </c>
      <c r="B10" t="s">
        <v>232</v>
      </c>
      <c r="C10" s="44" t="s">
        <v>297</v>
      </c>
      <c r="D10" s="26">
        <v>44329</v>
      </c>
      <c r="E10" t="s">
        <v>211</v>
      </c>
      <c r="F10">
        <v>9310749000</v>
      </c>
      <c r="G10" t="s">
        <v>176</v>
      </c>
      <c r="J10" s="37">
        <v>44329</v>
      </c>
      <c r="K10" s="37">
        <f t="shared" si="1"/>
        <v>44360</v>
      </c>
      <c r="L10" s="37">
        <f t="shared" si="2"/>
        <v>44390</v>
      </c>
      <c r="M10" s="37">
        <f t="shared" si="3"/>
        <v>44421</v>
      </c>
      <c r="N10" s="73">
        <f t="shared" ref="N10:N23" si="4">M10+31</f>
        <v>44452</v>
      </c>
      <c r="O10" s="73">
        <f t="shared" ref="O10:O22" si="5">N10+31</f>
        <v>44483</v>
      </c>
      <c r="P10" s="73">
        <f t="shared" ref="P10:P22" si="6">O10+30</f>
        <v>44513</v>
      </c>
      <c r="Q10" s="26">
        <f t="shared" ref="Q10:Q22" si="7">P10+31</f>
        <v>44544</v>
      </c>
      <c r="R10" t="s">
        <v>99</v>
      </c>
      <c r="S10" s="26"/>
      <c r="T10">
        <v>117</v>
      </c>
    </row>
    <row r="11" spans="1:46" x14ac:dyDescent="0.45">
      <c r="A11">
        <f t="shared" si="0"/>
        <v>7</v>
      </c>
      <c r="B11" t="s">
        <v>234</v>
      </c>
      <c r="C11" s="44" t="s">
        <v>370</v>
      </c>
      <c r="D11" s="26">
        <v>44335</v>
      </c>
      <c r="E11" t="s">
        <v>211</v>
      </c>
      <c r="F11">
        <v>9255537993</v>
      </c>
      <c r="G11" t="s">
        <v>176</v>
      </c>
      <c r="J11" s="37">
        <v>44335</v>
      </c>
      <c r="K11" s="37">
        <f t="shared" si="1"/>
        <v>44366</v>
      </c>
      <c r="L11" s="26">
        <f t="shared" si="2"/>
        <v>44396</v>
      </c>
      <c r="M11" s="37">
        <v>44421</v>
      </c>
      <c r="N11" s="26">
        <f t="shared" si="4"/>
        <v>44452</v>
      </c>
      <c r="O11" s="26">
        <f t="shared" si="5"/>
        <v>44483</v>
      </c>
      <c r="P11" s="26">
        <f t="shared" si="6"/>
        <v>44513</v>
      </c>
      <c r="Q11" s="26">
        <f t="shared" si="7"/>
        <v>44544</v>
      </c>
      <c r="R11" t="s">
        <v>99</v>
      </c>
    </row>
    <row r="12" spans="1:46" x14ac:dyDescent="0.45">
      <c r="A12">
        <f t="shared" si="0"/>
        <v>8</v>
      </c>
      <c r="B12" t="s">
        <v>213</v>
      </c>
      <c r="C12" s="44" t="s">
        <v>369</v>
      </c>
      <c r="D12" s="26">
        <v>44330</v>
      </c>
      <c r="E12" t="s">
        <v>211</v>
      </c>
      <c r="F12">
        <v>9999867862</v>
      </c>
      <c r="G12" t="s">
        <v>176</v>
      </c>
      <c r="J12" s="37">
        <v>44330</v>
      </c>
      <c r="K12" s="37">
        <f t="shared" si="1"/>
        <v>44361</v>
      </c>
      <c r="L12" s="37">
        <f t="shared" si="2"/>
        <v>44391</v>
      </c>
      <c r="M12" s="37">
        <f t="shared" si="3"/>
        <v>44422</v>
      </c>
      <c r="N12" s="73">
        <f t="shared" si="4"/>
        <v>44453</v>
      </c>
      <c r="O12" s="73">
        <f t="shared" si="5"/>
        <v>44484</v>
      </c>
      <c r="P12" s="73">
        <f t="shared" si="6"/>
        <v>44514</v>
      </c>
      <c r="Q12" s="26">
        <f t="shared" si="7"/>
        <v>44545</v>
      </c>
      <c r="R12" t="s">
        <v>99</v>
      </c>
      <c r="T12">
        <v>70</v>
      </c>
      <c r="AS12" s="68"/>
      <c r="AT12" s="68"/>
    </row>
    <row r="13" spans="1:46" x14ac:dyDescent="0.45">
      <c r="A13">
        <f t="shared" si="0"/>
        <v>9</v>
      </c>
      <c r="B13" t="s">
        <v>360</v>
      </c>
      <c r="C13" s="44" t="s">
        <v>362</v>
      </c>
      <c r="D13" s="26">
        <v>44331</v>
      </c>
      <c r="E13" t="s">
        <v>211</v>
      </c>
      <c r="F13">
        <v>9818574028</v>
      </c>
      <c r="G13" t="s">
        <v>176</v>
      </c>
      <c r="J13" s="37">
        <v>44331</v>
      </c>
      <c r="K13" s="26"/>
      <c r="L13" s="26"/>
      <c r="M13" s="26"/>
      <c r="N13" s="26"/>
      <c r="O13" s="26"/>
      <c r="P13" s="74">
        <v>44514</v>
      </c>
      <c r="Q13" s="26"/>
      <c r="T13">
        <v>106</v>
      </c>
      <c r="AT13" s="68"/>
    </row>
    <row r="14" spans="1:46" x14ac:dyDescent="0.45">
      <c r="A14">
        <f t="shared" si="0"/>
        <v>10</v>
      </c>
      <c r="B14" t="s">
        <v>238</v>
      </c>
      <c r="C14" s="44" t="s">
        <v>363</v>
      </c>
      <c r="D14" s="26">
        <v>44351</v>
      </c>
      <c r="E14" t="s">
        <v>211</v>
      </c>
      <c r="F14" s="6" t="s">
        <v>274</v>
      </c>
      <c r="G14" t="s">
        <v>176</v>
      </c>
      <c r="H14" s="6"/>
      <c r="K14" s="37">
        <v>44351</v>
      </c>
      <c r="L14" s="37">
        <f t="shared" si="2"/>
        <v>44381</v>
      </c>
      <c r="M14" s="37">
        <f t="shared" si="3"/>
        <v>44412</v>
      </c>
      <c r="N14" s="37">
        <f t="shared" si="4"/>
        <v>44443</v>
      </c>
      <c r="O14" s="26">
        <f t="shared" si="5"/>
        <v>44474</v>
      </c>
      <c r="P14" s="26">
        <f t="shared" si="6"/>
        <v>44504</v>
      </c>
      <c r="Q14" s="26">
        <f t="shared" si="7"/>
        <v>44535</v>
      </c>
      <c r="R14" t="s">
        <v>99</v>
      </c>
      <c r="T14">
        <v>100</v>
      </c>
    </row>
    <row r="15" spans="1:46" x14ac:dyDescent="0.45">
      <c r="A15">
        <f t="shared" si="0"/>
        <v>11</v>
      </c>
      <c r="B15" t="s">
        <v>246</v>
      </c>
      <c r="C15" s="44" t="s">
        <v>364</v>
      </c>
      <c r="D15" s="26">
        <v>44340</v>
      </c>
      <c r="E15" t="s">
        <v>211</v>
      </c>
      <c r="F15">
        <v>9917458901</v>
      </c>
      <c r="G15" t="s">
        <v>176</v>
      </c>
      <c r="J15" s="37">
        <v>44340</v>
      </c>
      <c r="K15" s="37">
        <f>J15+31</f>
        <v>44371</v>
      </c>
      <c r="L15" s="26"/>
      <c r="M15" s="26"/>
      <c r="N15" s="26"/>
      <c r="O15" s="26"/>
      <c r="P15" s="26"/>
      <c r="Q15" s="26"/>
      <c r="T15">
        <v>79</v>
      </c>
    </row>
    <row r="16" spans="1:46" x14ac:dyDescent="0.45">
      <c r="A16">
        <f t="shared" si="0"/>
        <v>12</v>
      </c>
      <c r="B16" t="s">
        <v>271</v>
      </c>
      <c r="C16" s="44" t="s">
        <v>369</v>
      </c>
      <c r="D16" s="26">
        <v>44339</v>
      </c>
      <c r="E16" t="s">
        <v>211</v>
      </c>
      <c r="F16">
        <v>9560997482</v>
      </c>
      <c r="G16" t="s">
        <v>176</v>
      </c>
      <c r="J16" s="37">
        <v>44339</v>
      </c>
      <c r="K16" s="37">
        <f>J16+31</f>
        <v>44370</v>
      </c>
      <c r="L16" s="37">
        <f t="shared" si="2"/>
        <v>44400</v>
      </c>
      <c r="M16" s="37">
        <f t="shared" si="3"/>
        <v>44431</v>
      </c>
      <c r="N16" s="73">
        <f t="shared" si="4"/>
        <v>44462</v>
      </c>
      <c r="O16" s="73">
        <f t="shared" si="5"/>
        <v>44493</v>
      </c>
      <c r="P16" s="26">
        <f t="shared" si="6"/>
        <v>44523</v>
      </c>
      <c r="Q16" s="26">
        <f t="shared" si="7"/>
        <v>44554</v>
      </c>
      <c r="R16" t="s">
        <v>99</v>
      </c>
    </row>
    <row r="17" spans="1:42" x14ac:dyDescent="0.45">
      <c r="A17">
        <f t="shared" si="0"/>
        <v>13</v>
      </c>
      <c r="B17" t="s">
        <v>259</v>
      </c>
      <c r="C17" s="44" t="s">
        <v>369</v>
      </c>
      <c r="D17" s="26">
        <v>44335</v>
      </c>
      <c r="E17" t="s">
        <v>211</v>
      </c>
      <c r="F17">
        <v>9560069167</v>
      </c>
      <c r="G17" t="s">
        <v>176</v>
      </c>
      <c r="J17" s="37">
        <v>44335</v>
      </c>
      <c r="K17" s="37">
        <f>J17+31</f>
        <v>44366</v>
      </c>
      <c r="L17" s="37">
        <f t="shared" si="2"/>
        <v>44396</v>
      </c>
      <c r="M17" s="37">
        <f t="shared" si="3"/>
        <v>44427</v>
      </c>
      <c r="N17" s="37">
        <f t="shared" si="4"/>
        <v>44458</v>
      </c>
      <c r="O17" s="26">
        <f t="shared" si="5"/>
        <v>44489</v>
      </c>
      <c r="P17" s="26">
        <f t="shared" si="6"/>
        <v>44519</v>
      </c>
      <c r="Q17" s="26">
        <f t="shared" si="7"/>
        <v>44550</v>
      </c>
      <c r="R17" t="s">
        <v>99</v>
      </c>
      <c r="T17">
        <v>75</v>
      </c>
    </row>
    <row r="18" spans="1:42" x14ac:dyDescent="0.45">
      <c r="A18">
        <f t="shared" si="0"/>
        <v>14</v>
      </c>
      <c r="B18" t="s">
        <v>275</v>
      </c>
      <c r="C18" s="44" t="s">
        <v>366</v>
      </c>
      <c r="D18" s="26">
        <v>44340</v>
      </c>
      <c r="E18" t="s">
        <v>211</v>
      </c>
      <c r="F18">
        <v>9466714797</v>
      </c>
      <c r="G18" t="s">
        <v>176</v>
      </c>
      <c r="J18" s="37">
        <v>44340</v>
      </c>
      <c r="K18" s="37">
        <f>D18+30+1</f>
        <v>44371</v>
      </c>
      <c r="L18" s="37">
        <f t="shared" si="2"/>
        <v>44401</v>
      </c>
      <c r="M18" s="37">
        <f t="shared" si="3"/>
        <v>44432</v>
      </c>
      <c r="N18" s="26">
        <f>M18+30+1</f>
        <v>44463</v>
      </c>
      <c r="O18" s="26"/>
      <c r="P18" s="26"/>
      <c r="Q18" s="26"/>
      <c r="R18" t="s">
        <v>99</v>
      </c>
    </row>
    <row r="19" spans="1:42" x14ac:dyDescent="0.45">
      <c r="A19">
        <f t="shared" si="0"/>
        <v>15</v>
      </c>
      <c r="B19" t="s">
        <v>281</v>
      </c>
      <c r="C19" s="44" t="s">
        <v>369</v>
      </c>
      <c r="D19" s="26">
        <v>44343</v>
      </c>
      <c r="E19" t="s">
        <v>211</v>
      </c>
      <c r="F19">
        <v>9958598105</v>
      </c>
      <c r="G19" t="s">
        <v>176</v>
      </c>
      <c r="J19" s="37">
        <v>44343</v>
      </c>
      <c r="K19" s="37">
        <f>D19+30+1</f>
        <v>44374</v>
      </c>
      <c r="L19" s="37">
        <f t="shared" si="2"/>
        <v>44404</v>
      </c>
      <c r="M19" s="37">
        <f t="shared" si="3"/>
        <v>44435</v>
      </c>
      <c r="N19" s="73">
        <f t="shared" si="4"/>
        <v>44466</v>
      </c>
      <c r="O19" s="73">
        <f t="shared" si="5"/>
        <v>44497</v>
      </c>
      <c r="P19" s="73">
        <f t="shared" si="6"/>
        <v>44527</v>
      </c>
      <c r="Q19" s="26">
        <f t="shared" si="7"/>
        <v>44558</v>
      </c>
      <c r="R19" t="s">
        <v>99</v>
      </c>
    </row>
    <row r="20" spans="1:42" x14ac:dyDescent="0.45">
      <c r="A20">
        <f t="shared" si="0"/>
        <v>16</v>
      </c>
      <c r="B20" t="s">
        <v>282</v>
      </c>
      <c r="C20" s="44" t="s">
        <v>369</v>
      </c>
      <c r="D20" s="26">
        <v>44344</v>
      </c>
      <c r="E20" t="s">
        <v>211</v>
      </c>
      <c r="F20">
        <v>9650848608</v>
      </c>
      <c r="G20" t="s">
        <v>176</v>
      </c>
      <c r="J20" s="37">
        <v>44344</v>
      </c>
      <c r="K20" s="26"/>
      <c r="L20" s="26"/>
      <c r="M20" s="26"/>
      <c r="N20" s="26"/>
      <c r="O20" s="26"/>
      <c r="P20" s="26"/>
      <c r="Q20" s="26"/>
    </row>
    <row r="21" spans="1:42" x14ac:dyDescent="0.45">
      <c r="A21">
        <f t="shared" si="0"/>
        <v>17</v>
      </c>
      <c r="B21" t="s">
        <v>283</v>
      </c>
      <c r="C21" s="44" t="s">
        <v>366</v>
      </c>
      <c r="D21" s="26">
        <v>44344</v>
      </c>
      <c r="E21" t="s">
        <v>211</v>
      </c>
      <c r="F21">
        <v>8168614337</v>
      </c>
      <c r="G21" t="s">
        <v>176</v>
      </c>
      <c r="J21" s="37">
        <v>44344</v>
      </c>
      <c r="K21" s="37">
        <f>D21+30+1</f>
        <v>44375</v>
      </c>
      <c r="L21" s="37">
        <f t="shared" si="2"/>
        <v>44405</v>
      </c>
      <c r="M21" s="26">
        <f t="shared" si="3"/>
        <v>44436</v>
      </c>
      <c r="N21" s="26">
        <f t="shared" si="4"/>
        <v>44467</v>
      </c>
      <c r="O21" s="26">
        <f t="shared" si="5"/>
        <v>44498</v>
      </c>
      <c r="P21" s="26">
        <f t="shared" si="6"/>
        <v>44528</v>
      </c>
      <c r="Q21" s="26">
        <f t="shared" si="7"/>
        <v>44559</v>
      </c>
      <c r="R21" t="s">
        <v>99</v>
      </c>
    </row>
    <row r="22" spans="1:42" x14ac:dyDescent="0.45">
      <c r="A22">
        <f t="shared" si="0"/>
        <v>18</v>
      </c>
      <c r="B22" t="s">
        <v>293</v>
      </c>
      <c r="C22" s="44" t="s">
        <v>371</v>
      </c>
      <c r="D22" s="26">
        <v>44351</v>
      </c>
      <c r="E22" t="s">
        <v>211</v>
      </c>
      <c r="F22">
        <v>9996121237</v>
      </c>
      <c r="G22" t="s">
        <v>109</v>
      </c>
      <c r="K22" s="37">
        <v>44351</v>
      </c>
      <c r="L22" s="37">
        <f t="shared" si="2"/>
        <v>44381</v>
      </c>
      <c r="M22" s="37">
        <f t="shared" si="3"/>
        <v>44412</v>
      </c>
      <c r="N22" s="26">
        <f t="shared" si="4"/>
        <v>44443</v>
      </c>
      <c r="O22" s="26">
        <f t="shared" si="5"/>
        <v>44474</v>
      </c>
      <c r="P22" s="26">
        <f t="shared" si="6"/>
        <v>44504</v>
      </c>
      <c r="Q22" s="26">
        <f t="shared" si="7"/>
        <v>44535</v>
      </c>
      <c r="R22" t="s">
        <v>99</v>
      </c>
    </row>
    <row r="23" spans="1:42" x14ac:dyDescent="0.45">
      <c r="A23">
        <f t="shared" si="0"/>
        <v>19</v>
      </c>
      <c r="B23" t="s">
        <v>320</v>
      </c>
      <c r="C23" s="44" t="s">
        <v>297</v>
      </c>
      <c r="D23" s="26">
        <v>44350</v>
      </c>
      <c r="E23" t="s">
        <v>211</v>
      </c>
      <c r="F23">
        <v>9811660546</v>
      </c>
      <c r="G23" t="s">
        <v>176</v>
      </c>
      <c r="K23" s="37">
        <v>44350</v>
      </c>
      <c r="L23" s="37">
        <f t="shared" si="2"/>
        <v>44380</v>
      </c>
      <c r="M23" s="37">
        <f>L23+30+1</f>
        <v>44411</v>
      </c>
      <c r="N23" s="37">
        <f t="shared" si="4"/>
        <v>44442</v>
      </c>
      <c r="O23" s="73">
        <f>N23+30</f>
        <v>44472</v>
      </c>
      <c r="P23" s="73">
        <f>O23+31</f>
        <v>44503</v>
      </c>
      <c r="Q23" s="73">
        <f>P23+30</f>
        <v>44533</v>
      </c>
      <c r="R23" t="s">
        <v>99</v>
      </c>
    </row>
    <row r="24" spans="1:42" x14ac:dyDescent="0.45">
      <c r="A24">
        <f t="shared" si="0"/>
        <v>20</v>
      </c>
      <c r="B24" t="s">
        <v>326</v>
      </c>
      <c r="C24" s="44" t="s">
        <v>297</v>
      </c>
      <c r="D24" s="26">
        <v>44351</v>
      </c>
      <c r="E24" t="s">
        <v>211</v>
      </c>
      <c r="F24">
        <v>9873567535</v>
      </c>
      <c r="G24" t="s">
        <v>176</v>
      </c>
      <c r="K24" s="37">
        <v>44351</v>
      </c>
      <c r="L24" s="37">
        <f>D24+30+1</f>
        <v>44382</v>
      </c>
      <c r="M24" s="37">
        <f>L24+30</f>
        <v>44412</v>
      </c>
      <c r="N24" s="26"/>
      <c r="O24" s="26"/>
      <c r="P24" s="26"/>
      <c r="Q24" s="26"/>
      <c r="R24" t="s">
        <v>99</v>
      </c>
    </row>
    <row r="25" spans="1:42" x14ac:dyDescent="0.45">
      <c r="A25">
        <f t="shared" si="0"/>
        <v>21</v>
      </c>
      <c r="B25" t="s">
        <v>376</v>
      </c>
      <c r="C25" t="s">
        <v>369</v>
      </c>
      <c r="D25" s="26">
        <v>44367</v>
      </c>
      <c r="E25" t="s">
        <v>211</v>
      </c>
      <c r="F25">
        <v>9899230367</v>
      </c>
      <c r="G25" t="s">
        <v>176</v>
      </c>
      <c r="K25" s="37">
        <v>44367</v>
      </c>
      <c r="L25" s="37">
        <f>D25+30</f>
        <v>44397</v>
      </c>
      <c r="M25" s="26">
        <f>L25+30+1</f>
        <v>44428</v>
      </c>
      <c r="N25" s="26"/>
      <c r="O25" s="26"/>
      <c r="P25" s="26"/>
      <c r="Q25" s="26"/>
      <c r="R25" t="s">
        <v>99</v>
      </c>
    </row>
    <row r="26" spans="1:42" x14ac:dyDescent="0.45">
      <c r="A26">
        <f t="shared" si="0"/>
        <v>22</v>
      </c>
      <c r="B26" t="s">
        <v>223</v>
      </c>
      <c r="C26" t="s">
        <v>369</v>
      </c>
      <c r="D26" s="26">
        <v>44372</v>
      </c>
      <c r="E26" t="s">
        <v>211</v>
      </c>
      <c r="F26">
        <v>9958057450</v>
      </c>
      <c r="G26" t="s">
        <v>176</v>
      </c>
      <c r="K26" s="37">
        <v>44370</v>
      </c>
      <c r="L26" s="37">
        <f>D26+30</f>
        <v>44402</v>
      </c>
      <c r="M26" s="26">
        <f>L26+30+1</f>
        <v>44433</v>
      </c>
      <c r="N26" s="26"/>
      <c r="O26" s="26"/>
      <c r="P26" s="26"/>
      <c r="Q26" s="26"/>
      <c r="R26" t="s">
        <v>99</v>
      </c>
    </row>
    <row r="27" spans="1:42" x14ac:dyDescent="0.45">
      <c r="A27">
        <f t="shared" si="0"/>
        <v>23</v>
      </c>
      <c r="B27" t="s">
        <v>428</v>
      </c>
      <c r="C27" t="s">
        <v>369</v>
      </c>
      <c r="D27" s="26">
        <v>44376</v>
      </c>
      <c r="E27" t="s">
        <v>211</v>
      </c>
      <c r="F27">
        <v>7042022889</v>
      </c>
      <c r="G27" t="s">
        <v>176</v>
      </c>
      <c r="K27" s="37">
        <v>44376</v>
      </c>
      <c r="L27" s="26"/>
      <c r="M27" s="26"/>
      <c r="N27" s="26"/>
      <c r="O27" s="26"/>
      <c r="P27" s="26"/>
      <c r="Q27" s="26"/>
      <c r="R27" t="s">
        <v>99</v>
      </c>
    </row>
    <row r="28" spans="1:42" x14ac:dyDescent="0.45">
      <c r="A28">
        <f t="shared" si="0"/>
        <v>24</v>
      </c>
      <c r="B28" t="s">
        <v>430</v>
      </c>
      <c r="C28" t="s">
        <v>366</v>
      </c>
      <c r="D28" s="26">
        <v>44380</v>
      </c>
      <c r="E28" t="s">
        <v>211</v>
      </c>
      <c r="F28" s="20">
        <v>8950934480</v>
      </c>
      <c r="G28" t="s">
        <v>176</v>
      </c>
      <c r="L28" s="37">
        <v>44380</v>
      </c>
      <c r="M28" s="26">
        <f>L28+30+1</f>
        <v>44411</v>
      </c>
      <c r="N28" s="73">
        <v>44460</v>
      </c>
      <c r="O28" s="26"/>
      <c r="P28" s="26"/>
      <c r="Q28" s="26"/>
      <c r="R28" t="s">
        <v>99</v>
      </c>
      <c r="AL28" s="19" t="s">
        <v>5</v>
      </c>
      <c r="AM28" s="19" t="s">
        <v>512</v>
      </c>
      <c r="AN28" s="19" t="s">
        <v>513</v>
      </c>
      <c r="AO28" s="19" t="s">
        <v>517</v>
      </c>
    </row>
    <row r="29" spans="1:42" x14ac:dyDescent="0.45">
      <c r="A29">
        <f t="shared" si="0"/>
        <v>25</v>
      </c>
      <c r="B29" t="s">
        <v>432</v>
      </c>
      <c r="C29" t="s">
        <v>433</v>
      </c>
      <c r="D29" s="26">
        <v>44378</v>
      </c>
      <c r="E29" t="s">
        <v>211</v>
      </c>
      <c r="F29">
        <v>9996590668</v>
      </c>
      <c r="G29" t="s">
        <v>176</v>
      </c>
      <c r="L29" s="37">
        <v>44378</v>
      </c>
      <c r="M29" s="37">
        <f>L29+30+1</f>
        <v>44409</v>
      </c>
      <c r="N29" s="37">
        <f>M29+30+1</f>
        <v>44440</v>
      </c>
      <c r="O29" s="37">
        <f>N29+30+1</f>
        <v>44471</v>
      </c>
      <c r="P29" s="26">
        <f>O29+31</f>
        <v>44502</v>
      </c>
      <c r="Q29" s="26">
        <f>P29+30</f>
        <v>44532</v>
      </c>
      <c r="R29" t="s">
        <v>99</v>
      </c>
      <c r="AL29" s="20" t="s">
        <v>516</v>
      </c>
      <c r="AM29" s="20">
        <v>3925</v>
      </c>
      <c r="AN29" s="20">
        <v>3044</v>
      </c>
      <c r="AO29" s="20">
        <f>SUM(AM29:AN29)</f>
        <v>6969</v>
      </c>
    </row>
    <row r="30" spans="1:42" x14ac:dyDescent="0.45">
      <c r="A30">
        <f t="shared" si="0"/>
        <v>26</v>
      </c>
      <c r="B30" t="s">
        <v>487</v>
      </c>
      <c r="C30" t="s">
        <v>366</v>
      </c>
      <c r="D30" s="26">
        <v>44386</v>
      </c>
      <c r="E30" t="s">
        <v>211</v>
      </c>
      <c r="F30">
        <v>9254178910</v>
      </c>
      <c r="G30" t="s">
        <v>176</v>
      </c>
      <c r="L30" s="37">
        <v>44386</v>
      </c>
      <c r="M30" s="26">
        <f>L30+30+1</f>
        <v>44417</v>
      </c>
      <c r="N30" s="26"/>
      <c r="O30" s="26"/>
      <c r="P30" s="26"/>
      <c r="Q30" s="26"/>
      <c r="R30" t="s">
        <v>99</v>
      </c>
    </row>
    <row r="31" spans="1:42" x14ac:dyDescent="0.45">
      <c r="A31">
        <f t="shared" si="0"/>
        <v>27</v>
      </c>
      <c r="B31" t="s">
        <v>447</v>
      </c>
      <c r="C31" t="s">
        <v>297</v>
      </c>
      <c r="D31" s="26">
        <v>44398</v>
      </c>
      <c r="E31" t="s">
        <v>211</v>
      </c>
      <c r="F31">
        <v>9811702512</v>
      </c>
      <c r="G31" t="s">
        <v>176</v>
      </c>
      <c r="L31" s="37">
        <v>44398</v>
      </c>
      <c r="M31" s="26">
        <f>L31+30+1</f>
        <v>44429</v>
      </c>
      <c r="N31" s="73">
        <v>44468</v>
      </c>
      <c r="O31" s="73">
        <f>N31+31</f>
        <v>44499</v>
      </c>
      <c r="P31" s="73">
        <f>O31+31</f>
        <v>44530</v>
      </c>
      <c r="Q31" s="26">
        <f>P31+30</f>
        <v>44560</v>
      </c>
      <c r="R31" t="s">
        <v>99</v>
      </c>
      <c r="AL31" s="84" t="s">
        <v>511</v>
      </c>
      <c r="AM31" s="84"/>
      <c r="AN31" s="84"/>
      <c r="AO31" s="84"/>
      <c r="AP31" s="84"/>
    </row>
    <row r="32" spans="1:42" x14ac:dyDescent="0.45">
      <c r="A32">
        <f t="shared" si="0"/>
        <v>28</v>
      </c>
      <c r="B32" t="s">
        <v>452</v>
      </c>
      <c r="C32" t="s">
        <v>366</v>
      </c>
      <c r="D32" s="27">
        <v>44409</v>
      </c>
      <c r="E32" t="s">
        <v>211</v>
      </c>
      <c r="F32">
        <v>9416012722</v>
      </c>
      <c r="G32" t="s">
        <v>176</v>
      </c>
      <c r="L32" s="26"/>
      <c r="M32" s="37">
        <v>44409</v>
      </c>
      <c r="N32" s="26">
        <f>M32+30+1</f>
        <v>44440</v>
      </c>
      <c r="O32" s="26"/>
      <c r="P32" s="26"/>
      <c r="Q32" s="26"/>
      <c r="R32" t="s">
        <v>99</v>
      </c>
      <c r="AK32" s="19" t="s">
        <v>5</v>
      </c>
      <c r="AL32" s="19" t="s">
        <v>509</v>
      </c>
      <c r="AM32" s="85" t="s">
        <v>515</v>
      </c>
      <c r="AN32" s="86"/>
      <c r="AO32" s="86"/>
      <c r="AP32" s="87"/>
    </row>
    <row r="33" spans="1:42" x14ac:dyDescent="0.45">
      <c r="A33">
        <f t="shared" si="0"/>
        <v>29</v>
      </c>
      <c r="B33" s="20" t="s">
        <v>446</v>
      </c>
      <c r="C33" s="20" t="s">
        <v>366</v>
      </c>
      <c r="D33" s="27">
        <v>44398</v>
      </c>
      <c r="E33" t="s">
        <v>211</v>
      </c>
      <c r="F33">
        <v>9034921031</v>
      </c>
      <c r="G33" t="s">
        <v>209</v>
      </c>
      <c r="L33" s="37">
        <v>44398</v>
      </c>
      <c r="M33" s="26">
        <f>L33+30+1</f>
        <v>44429</v>
      </c>
      <c r="N33" s="26"/>
      <c r="O33" s="26"/>
      <c r="P33" s="26"/>
      <c r="Q33" s="26"/>
      <c r="R33" t="s">
        <v>99</v>
      </c>
      <c r="AK33" s="20" t="s">
        <v>177</v>
      </c>
      <c r="AL33" s="25">
        <v>0</v>
      </c>
      <c r="AM33" s="25">
        <v>0.25</v>
      </c>
      <c r="AN33" s="25">
        <v>0.35</v>
      </c>
      <c r="AO33" s="25">
        <v>0.42</v>
      </c>
      <c r="AP33" s="25">
        <v>0.5</v>
      </c>
    </row>
    <row r="34" spans="1:42" x14ac:dyDescent="0.45">
      <c r="A34">
        <f t="shared" si="0"/>
        <v>30</v>
      </c>
      <c r="B34" t="s">
        <v>240</v>
      </c>
      <c r="C34" t="s">
        <v>297</v>
      </c>
      <c r="D34" s="27">
        <v>44409</v>
      </c>
      <c r="E34" t="s">
        <v>211</v>
      </c>
      <c r="F34">
        <v>8700869875</v>
      </c>
      <c r="G34" t="s">
        <v>176</v>
      </c>
      <c r="L34" s="26"/>
      <c r="M34" s="37">
        <v>44409</v>
      </c>
      <c r="N34" s="26"/>
      <c r="O34" s="26"/>
      <c r="P34" s="26"/>
      <c r="Q34" s="26"/>
      <c r="R34" t="s">
        <v>99</v>
      </c>
      <c r="AK34" s="20" t="s">
        <v>514</v>
      </c>
      <c r="AL34" s="69">
        <v>3925</v>
      </c>
      <c r="AM34" s="21">
        <v>3213.72</v>
      </c>
      <c r="AN34" s="21">
        <v>2882.62</v>
      </c>
      <c r="AO34" s="21">
        <v>2550.84</v>
      </c>
      <c r="AP34" s="21">
        <v>2385.9499999999998</v>
      </c>
    </row>
    <row r="35" spans="1:42" x14ac:dyDescent="0.45">
      <c r="A35">
        <f t="shared" si="0"/>
        <v>31</v>
      </c>
      <c r="B35" t="s">
        <v>460</v>
      </c>
      <c r="C35" t="s">
        <v>297</v>
      </c>
      <c r="D35" s="27">
        <v>44416</v>
      </c>
      <c r="E35" t="s">
        <v>211</v>
      </c>
      <c r="F35">
        <v>9899381838</v>
      </c>
      <c r="G35" t="s">
        <v>176</v>
      </c>
      <c r="L35" s="26"/>
      <c r="M35" s="37">
        <v>44416</v>
      </c>
      <c r="N35" s="73">
        <v>44468</v>
      </c>
      <c r="O35" s="73">
        <f>N35+31</f>
        <v>44499</v>
      </c>
      <c r="P35" s="73">
        <f>O35+31</f>
        <v>44530</v>
      </c>
      <c r="Q35" s="73">
        <f>P35+30</f>
        <v>44560</v>
      </c>
      <c r="R35" t="s">
        <v>99</v>
      </c>
      <c r="AK35" s="20" t="s">
        <v>510</v>
      </c>
      <c r="AL35" s="21"/>
      <c r="AM35" s="21">
        <f>AL34-AM34</f>
        <v>711.2800000000002</v>
      </c>
      <c r="AN35" s="21">
        <f>AL34-AN34</f>
        <v>1042.3800000000001</v>
      </c>
      <c r="AO35" s="21">
        <f>AL34-AO34</f>
        <v>1374.1599999999999</v>
      </c>
      <c r="AP35" s="21">
        <f>AL34-AP34</f>
        <v>1539.0500000000002</v>
      </c>
    </row>
    <row r="36" spans="1:42" x14ac:dyDescent="0.45">
      <c r="A36">
        <f t="shared" si="0"/>
        <v>32</v>
      </c>
      <c r="B36" t="s">
        <v>299</v>
      </c>
      <c r="C36" t="s">
        <v>423</v>
      </c>
      <c r="D36" s="27">
        <v>44412</v>
      </c>
      <c r="E36" t="s">
        <v>211</v>
      </c>
      <c r="F36">
        <v>9343055505</v>
      </c>
      <c r="G36" t="s">
        <v>176</v>
      </c>
      <c r="L36" s="26"/>
      <c r="M36" s="37">
        <v>44412</v>
      </c>
      <c r="N36" s="26">
        <f>M36+30+1</f>
        <v>44443</v>
      </c>
      <c r="O36" s="26"/>
      <c r="P36" s="26"/>
      <c r="Q36" s="26"/>
      <c r="R36" t="s">
        <v>99</v>
      </c>
    </row>
    <row r="37" spans="1:42" x14ac:dyDescent="0.45">
      <c r="A37">
        <f t="shared" si="0"/>
        <v>33</v>
      </c>
      <c r="B37" t="s">
        <v>244</v>
      </c>
      <c r="C37" t="s">
        <v>369</v>
      </c>
      <c r="D37" s="27">
        <v>44413</v>
      </c>
      <c r="E37" t="s">
        <v>211</v>
      </c>
      <c r="F37">
        <v>9711753021</v>
      </c>
      <c r="G37" t="s">
        <v>176</v>
      </c>
      <c r="L37" s="26"/>
      <c r="M37" s="37">
        <v>44413</v>
      </c>
      <c r="N37" s="37">
        <f>M37+30+1</f>
        <v>44444</v>
      </c>
      <c r="O37" s="26">
        <f t="shared" ref="O37:O46" si="8">N37+30+1</f>
        <v>44475</v>
      </c>
      <c r="P37" s="73">
        <f>O37+31</f>
        <v>44506</v>
      </c>
      <c r="Q37" s="26">
        <f t="shared" ref="Q37:Q56" si="9">P37+30</f>
        <v>44536</v>
      </c>
      <c r="R37" t="s">
        <v>99</v>
      </c>
    </row>
    <row r="38" spans="1:42" x14ac:dyDescent="0.45">
      <c r="A38">
        <f t="shared" si="0"/>
        <v>34</v>
      </c>
      <c r="B38" t="s">
        <v>365</v>
      </c>
      <c r="C38" t="s">
        <v>369</v>
      </c>
      <c r="D38" s="27">
        <v>44426</v>
      </c>
      <c r="E38" t="s">
        <v>211</v>
      </c>
      <c r="F38">
        <v>9899149980</v>
      </c>
      <c r="G38" t="s">
        <v>176</v>
      </c>
      <c r="L38" s="26"/>
      <c r="M38" s="37">
        <f>D38</f>
        <v>44426</v>
      </c>
      <c r="N38" s="26">
        <f>M38+30+1</f>
        <v>44457</v>
      </c>
      <c r="O38" s="26"/>
      <c r="P38" s="26"/>
      <c r="Q38" s="26"/>
      <c r="R38" t="s">
        <v>99</v>
      </c>
      <c r="AM38" s="20" t="s">
        <v>519</v>
      </c>
      <c r="AN38" s="21">
        <v>11775</v>
      </c>
    </row>
    <row r="39" spans="1:42" x14ac:dyDescent="0.45">
      <c r="A39">
        <f t="shared" si="0"/>
        <v>35</v>
      </c>
      <c r="B39" t="s">
        <v>489</v>
      </c>
      <c r="C39" t="s">
        <v>369</v>
      </c>
      <c r="D39" s="27">
        <v>44426</v>
      </c>
      <c r="E39" t="s">
        <v>211</v>
      </c>
      <c r="F39">
        <v>8750400898</v>
      </c>
      <c r="G39" t="s">
        <v>176</v>
      </c>
      <c r="L39" s="26"/>
      <c r="M39" s="37">
        <v>44426</v>
      </c>
      <c r="N39" s="73">
        <f>M39+30+1</f>
        <v>44457</v>
      </c>
      <c r="O39" s="73">
        <f t="shared" si="8"/>
        <v>44488</v>
      </c>
      <c r="P39" s="73">
        <f t="shared" ref="P39:P48" si="10">O39+31</f>
        <v>44519</v>
      </c>
      <c r="Q39" s="26">
        <f t="shared" si="9"/>
        <v>44549</v>
      </c>
      <c r="R39" t="s">
        <v>99</v>
      </c>
      <c r="AM39" s="20" t="s">
        <v>520</v>
      </c>
      <c r="AN39" s="21">
        <v>-750</v>
      </c>
    </row>
    <row r="40" spans="1:42" x14ac:dyDescent="0.45">
      <c r="A40">
        <f t="shared" si="0"/>
        <v>36</v>
      </c>
      <c r="B40" t="s">
        <v>497</v>
      </c>
      <c r="C40" t="s">
        <v>366</v>
      </c>
      <c r="D40" s="27">
        <v>44435</v>
      </c>
      <c r="E40" t="s">
        <v>211</v>
      </c>
      <c r="F40">
        <v>7027655106</v>
      </c>
      <c r="G40" t="s">
        <v>176</v>
      </c>
      <c r="L40" s="26"/>
      <c r="M40" s="37">
        <v>44435</v>
      </c>
      <c r="N40" s="26"/>
      <c r="O40" s="26"/>
      <c r="P40" s="26"/>
      <c r="Q40" s="26"/>
      <c r="AM40" s="20" t="s">
        <v>518</v>
      </c>
      <c r="AN40" s="21">
        <f>-AO35</f>
        <v>-1374.1599999999999</v>
      </c>
    </row>
    <row r="41" spans="1:42" x14ac:dyDescent="0.45">
      <c r="A41">
        <f t="shared" si="0"/>
        <v>37</v>
      </c>
      <c r="B41" t="s">
        <v>507</v>
      </c>
      <c r="C41" t="s">
        <v>297</v>
      </c>
      <c r="D41" s="27">
        <v>44445</v>
      </c>
      <c r="E41" t="s">
        <v>211</v>
      </c>
      <c r="F41">
        <v>8700388049</v>
      </c>
      <c r="G41" t="s">
        <v>209</v>
      </c>
      <c r="L41" s="26"/>
      <c r="M41" s="37"/>
      <c r="N41" s="37">
        <v>44445</v>
      </c>
      <c r="O41" s="73">
        <f t="shared" si="8"/>
        <v>44476</v>
      </c>
      <c r="P41" s="26">
        <f t="shared" si="10"/>
        <v>44507</v>
      </c>
      <c r="Q41" s="26">
        <f t="shared" si="9"/>
        <v>44537</v>
      </c>
      <c r="R41" t="s">
        <v>99</v>
      </c>
      <c r="AM41" s="19" t="s">
        <v>523</v>
      </c>
      <c r="AN41" s="22">
        <f>SUM(AN38:AN40)</f>
        <v>9650.84</v>
      </c>
    </row>
    <row r="42" spans="1:42" x14ac:dyDescent="0.45">
      <c r="A42">
        <f t="shared" si="0"/>
        <v>38</v>
      </c>
      <c r="B42" t="s">
        <v>506</v>
      </c>
      <c r="C42" t="s">
        <v>366</v>
      </c>
      <c r="D42" s="27">
        <v>44445</v>
      </c>
      <c r="E42" t="s">
        <v>211</v>
      </c>
      <c r="F42">
        <v>9813042550</v>
      </c>
      <c r="G42" t="s">
        <v>176</v>
      </c>
      <c r="L42" s="26"/>
      <c r="M42" s="37"/>
      <c r="N42" s="70">
        <v>44445</v>
      </c>
      <c r="O42" s="26">
        <f t="shared" si="8"/>
        <v>44476</v>
      </c>
      <c r="P42" s="26"/>
      <c r="Q42" s="26"/>
      <c r="R42" t="s">
        <v>99</v>
      </c>
    </row>
    <row r="43" spans="1:42" x14ac:dyDescent="0.45">
      <c r="A43">
        <f t="shared" si="0"/>
        <v>39</v>
      </c>
      <c r="B43" t="s">
        <v>526</v>
      </c>
      <c r="C43" t="s">
        <v>508</v>
      </c>
      <c r="D43" s="27">
        <v>44445</v>
      </c>
      <c r="E43" t="s">
        <v>211</v>
      </c>
      <c r="F43" s="6" t="s">
        <v>561</v>
      </c>
      <c r="G43" t="s">
        <v>505</v>
      </c>
      <c r="L43" s="26"/>
      <c r="M43" s="26"/>
      <c r="N43" s="37">
        <v>44444</v>
      </c>
      <c r="O43" s="37">
        <f t="shared" si="8"/>
        <v>44475</v>
      </c>
      <c r="P43" s="37">
        <f t="shared" si="10"/>
        <v>44506</v>
      </c>
      <c r="Q43" s="26">
        <f t="shared" si="9"/>
        <v>44536</v>
      </c>
      <c r="R43" t="s">
        <v>99</v>
      </c>
    </row>
    <row r="44" spans="1:42" s="35" customFormat="1" x14ac:dyDescent="0.45">
      <c r="A44">
        <f t="shared" si="0"/>
        <v>40</v>
      </c>
      <c r="B44" t="s">
        <v>538</v>
      </c>
      <c r="C44" t="s">
        <v>539</v>
      </c>
      <c r="D44" s="27">
        <v>44481</v>
      </c>
      <c r="E44" t="s">
        <v>211</v>
      </c>
      <c r="F44">
        <v>9599995004</v>
      </c>
      <c r="G44" t="s">
        <v>232</v>
      </c>
      <c r="H44"/>
      <c r="I44"/>
      <c r="J44"/>
      <c r="K44"/>
      <c r="L44" s="26"/>
      <c r="M44" s="26"/>
      <c r="N44" s="73">
        <f>D44</f>
        <v>44481</v>
      </c>
      <c r="O44" s="73">
        <f t="shared" si="8"/>
        <v>44512</v>
      </c>
      <c r="P44" s="73">
        <f t="shared" si="10"/>
        <v>44543</v>
      </c>
      <c r="Q44" s="26">
        <f t="shared" si="9"/>
        <v>44573</v>
      </c>
      <c r="R44" t="s">
        <v>99</v>
      </c>
    </row>
    <row r="45" spans="1:42" s="35" customFormat="1" x14ac:dyDescent="0.45">
      <c r="A45">
        <f t="shared" si="0"/>
        <v>41</v>
      </c>
      <c r="B45" t="s">
        <v>553</v>
      </c>
      <c r="C45" t="s">
        <v>297</v>
      </c>
      <c r="D45" s="27">
        <v>44482</v>
      </c>
      <c r="E45" t="s">
        <v>211</v>
      </c>
      <c r="F45">
        <v>9212246069</v>
      </c>
      <c r="G45" t="s">
        <v>176</v>
      </c>
      <c r="H45"/>
      <c r="I45"/>
      <c r="J45"/>
      <c r="K45"/>
      <c r="L45" s="26"/>
      <c r="M45" s="26"/>
      <c r="N45" s="73"/>
      <c r="O45" s="73">
        <f>D45</f>
        <v>44482</v>
      </c>
      <c r="P45" s="73">
        <f t="shared" si="10"/>
        <v>44513</v>
      </c>
      <c r="Q45" s="26">
        <f t="shared" si="9"/>
        <v>44543</v>
      </c>
      <c r="R45"/>
    </row>
    <row r="46" spans="1:42" s="35" customFormat="1" x14ac:dyDescent="0.45">
      <c r="A46">
        <f t="shared" si="0"/>
        <v>42</v>
      </c>
      <c r="B46" t="s">
        <v>562</v>
      </c>
      <c r="C46" t="s">
        <v>366</v>
      </c>
      <c r="D46" s="27">
        <v>44460</v>
      </c>
      <c r="E46" t="s">
        <v>211</v>
      </c>
      <c r="F46">
        <v>9312351552</v>
      </c>
      <c r="G46" t="s">
        <v>209</v>
      </c>
      <c r="H46"/>
      <c r="I46"/>
      <c r="J46"/>
      <c r="K46"/>
      <c r="L46" s="26"/>
      <c r="M46" s="26"/>
      <c r="N46" s="73">
        <v>44461</v>
      </c>
      <c r="O46" s="73">
        <f t="shared" si="8"/>
        <v>44492</v>
      </c>
      <c r="P46" s="26">
        <f t="shared" ref="P46:P52" si="11">O46+31</f>
        <v>44523</v>
      </c>
      <c r="Q46" s="26">
        <f t="shared" si="9"/>
        <v>44553</v>
      </c>
      <c r="R46" t="s">
        <v>99</v>
      </c>
    </row>
    <row r="47" spans="1:42" s="35" customFormat="1" x14ac:dyDescent="0.45">
      <c r="A47">
        <f t="shared" si="0"/>
        <v>43</v>
      </c>
      <c r="B47" t="s">
        <v>543</v>
      </c>
      <c r="C47" t="s">
        <v>544</v>
      </c>
      <c r="D47" s="27">
        <v>44475</v>
      </c>
      <c r="E47" t="s">
        <v>211</v>
      </c>
      <c r="F47">
        <v>7838091440</v>
      </c>
      <c r="G47" t="s">
        <v>460</v>
      </c>
      <c r="H47"/>
      <c r="I47"/>
      <c r="J47"/>
      <c r="K47"/>
      <c r="L47" s="26"/>
      <c r="M47" s="26"/>
      <c r="N47" s="26"/>
      <c r="O47" s="73">
        <f t="shared" ref="O47:O52" si="12">D47</f>
        <v>44475</v>
      </c>
      <c r="P47" s="73">
        <f t="shared" si="10"/>
        <v>44506</v>
      </c>
      <c r="Q47" s="26">
        <f t="shared" si="9"/>
        <v>44536</v>
      </c>
      <c r="R47" t="s">
        <v>99</v>
      </c>
    </row>
    <row r="48" spans="1:42" s="35" customFormat="1" x14ac:dyDescent="0.45">
      <c r="A48">
        <f t="shared" si="0"/>
        <v>44</v>
      </c>
      <c r="B48" t="s">
        <v>545</v>
      </c>
      <c r="C48" t="s">
        <v>544</v>
      </c>
      <c r="D48" s="27">
        <v>44474</v>
      </c>
      <c r="E48" t="s">
        <v>211</v>
      </c>
      <c r="F48">
        <v>9711113877</v>
      </c>
      <c r="G48" t="s">
        <v>460</v>
      </c>
      <c r="H48"/>
      <c r="I48"/>
      <c r="J48"/>
      <c r="K48"/>
      <c r="L48" s="26"/>
      <c r="M48" s="26"/>
      <c r="N48" s="26"/>
      <c r="O48" s="73">
        <f t="shared" si="12"/>
        <v>44474</v>
      </c>
      <c r="P48" s="73">
        <f t="shared" si="10"/>
        <v>44505</v>
      </c>
      <c r="Q48" s="26">
        <f t="shared" si="9"/>
        <v>44535</v>
      </c>
      <c r="R48" t="s">
        <v>99</v>
      </c>
    </row>
    <row r="49" spans="1:40" s="35" customFormat="1" x14ac:dyDescent="0.45">
      <c r="A49">
        <f t="shared" si="0"/>
        <v>45</v>
      </c>
      <c r="B49" t="s">
        <v>546</v>
      </c>
      <c r="C49" t="s">
        <v>366</v>
      </c>
      <c r="D49" s="27">
        <v>44476</v>
      </c>
      <c r="E49" t="s">
        <v>211</v>
      </c>
      <c r="F49">
        <v>9812411788</v>
      </c>
      <c r="G49" t="s">
        <v>209</v>
      </c>
      <c r="H49"/>
      <c r="I49"/>
      <c r="J49"/>
      <c r="K49"/>
      <c r="L49" s="26"/>
      <c r="M49" s="26"/>
      <c r="N49" s="26"/>
      <c r="O49" s="73">
        <f t="shared" si="12"/>
        <v>44476</v>
      </c>
      <c r="P49" s="26">
        <f t="shared" si="11"/>
        <v>44507</v>
      </c>
      <c r="Q49" s="26">
        <f t="shared" si="9"/>
        <v>44537</v>
      </c>
      <c r="R49" t="s">
        <v>99</v>
      </c>
    </row>
    <row r="50" spans="1:40" s="35" customFormat="1" x14ac:dyDescent="0.45">
      <c r="A50">
        <f t="shared" si="0"/>
        <v>46</v>
      </c>
      <c r="B50" t="s">
        <v>548</v>
      </c>
      <c r="C50" t="s">
        <v>369</v>
      </c>
      <c r="D50" s="27">
        <v>44472</v>
      </c>
      <c r="E50" t="s">
        <v>211</v>
      </c>
      <c r="F50">
        <v>9953130023</v>
      </c>
      <c r="G50" t="s">
        <v>176</v>
      </c>
      <c r="H50"/>
      <c r="I50"/>
      <c r="J50"/>
      <c r="K50"/>
      <c r="L50" s="26"/>
      <c r="M50" s="26"/>
      <c r="N50" s="26"/>
      <c r="O50" s="73">
        <f t="shared" si="12"/>
        <v>44472</v>
      </c>
      <c r="P50" s="26">
        <f t="shared" si="11"/>
        <v>44503</v>
      </c>
      <c r="Q50" s="26">
        <f t="shared" si="9"/>
        <v>44533</v>
      </c>
      <c r="R50" t="s">
        <v>99</v>
      </c>
    </row>
    <row r="51" spans="1:40" s="35" customFormat="1" x14ac:dyDescent="0.45">
      <c r="A51">
        <f t="shared" si="0"/>
        <v>47</v>
      </c>
      <c r="B51" t="s">
        <v>547</v>
      </c>
      <c r="C51" t="s">
        <v>544</v>
      </c>
      <c r="D51" s="27">
        <v>44481</v>
      </c>
      <c r="E51" t="s">
        <v>211</v>
      </c>
      <c r="F51">
        <v>999051004</v>
      </c>
      <c r="G51" t="s">
        <v>460</v>
      </c>
      <c r="H51"/>
      <c r="I51"/>
      <c r="J51"/>
      <c r="K51"/>
      <c r="L51" s="26"/>
      <c r="M51" s="26"/>
      <c r="N51" s="26"/>
      <c r="O51" s="73">
        <f t="shared" si="12"/>
        <v>44481</v>
      </c>
      <c r="P51" s="26">
        <f t="shared" si="11"/>
        <v>44512</v>
      </c>
      <c r="Q51" s="26">
        <f t="shared" si="9"/>
        <v>44542</v>
      </c>
      <c r="R51" t="s">
        <v>99</v>
      </c>
    </row>
    <row r="52" spans="1:40" s="35" customFormat="1" ht="28.5" x14ac:dyDescent="0.45">
      <c r="A52">
        <f t="shared" si="0"/>
        <v>48</v>
      </c>
      <c r="B52" t="s">
        <v>549</v>
      </c>
      <c r="C52" t="s">
        <v>544</v>
      </c>
      <c r="D52" s="27">
        <v>44481</v>
      </c>
      <c r="E52" t="s">
        <v>211</v>
      </c>
      <c r="F52" s="10" t="s">
        <v>566</v>
      </c>
      <c r="G52" t="s">
        <v>460</v>
      </c>
      <c r="H52"/>
      <c r="I52"/>
      <c r="J52"/>
      <c r="K52"/>
      <c r="L52" s="26"/>
      <c r="M52" s="26"/>
      <c r="N52" s="26"/>
      <c r="O52" s="73">
        <f t="shared" si="12"/>
        <v>44481</v>
      </c>
      <c r="P52" s="26">
        <f t="shared" si="11"/>
        <v>44512</v>
      </c>
      <c r="Q52" s="26">
        <f t="shared" si="9"/>
        <v>44542</v>
      </c>
      <c r="R52" t="s">
        <v>99</v>
      </c>
    </row>
    <row r="53" spans="1:40" s="35" customFormat="1" x14ac:dyDescent="0.45">
      <c r="A53">
        <f t="shared" si="0"/>
        <v>49</v>
      </c>
      <c r="B53" t="s">
        <v>558</v>
      </c>
      <c r="C53" t="s">
        <v>560</v>
      </c>
      <c r="D53" s="27">
        <v>44501</v>
      </c>
      <c r="E53" t="s">
        <v>211</v>
      </c>
      <c r="F53">
        <v>8800498431</v>
      </c>
      <c r="G53" t="s">
        <v>244</v>
      </c>
      <c r="H53"/>
      <c r="I53"/>
      <c r="J53"/>
      <c r="K53"/>
      <c r="L53" s="26"/>
      <c r="M53" s="26"/>
      <c r="N53" s="26"/>
      <c r="O53" s="26"/>
      <c r="P53" s="73">
        <f t="shared" ref="P53:P59" si="13">D53</f>
        <v>44501</v>
      </c>
      <c r="Q53" s="26">
        <f t="shared" si="9"/>
        <v>44531</v>
      </c>
      <c r="R53" t="s">
        <v>99</v>
      </c>
    </row>
    <row r="54" spans="1:40" s="35" customFormat="1" x14ac:dyDescent="0.45">
      <c r="A54">
        <f t="shared" si="0"/>
        <v>50</v>
      </c>
      <c r="B54" t="s">
        <v>559</v>
      </c>
      <c r="C54" t="s">
        <v>544</v>
      </c>
      <c r="D54" s="27">
        <v>44501</v>
      </c>
      <c r="E54" t="s">
        <v>211</v>
      </c>
      <c r="F54">
        <v>9899242308</v>
      </c>
      <c r="G54" t="s">
        <v>543</v>
      </c>
      <c r="H54"/>
      <c r="I54"/>
      <c r="J54"/>
      <c r="K54"/>
      <c r="L54" s="26"/>
      <c r="M54" s="26"/>
      <c r="N54" s="26"/>
      <c r="O54" s="26"/>
      <c r="P54" s="73">
        <f t="shared" si="13"/>
        <v>44501</v>
      </c>
      <c r="Q54" s="26">
        <f t="shared" si="9"/>
        <v>44531</v>
      </c>
      <c r="R54" t="s">
        <v>99</v>
      </c>
    </row>
    <row r="55" spans="1:40" s="35" customFormat="1" x14ac:dyDescent="0.45">
      <c r="A55">
        <f t="shared" si="0"/>
        <v>51</v>
      </c>
      <c r="B55" t="s">
        <v>563</v>
      </c>
      <c r="C55" t="s">
        <v>297</v>
      </c>
      <c r="D55" s="27">
        <v>44509</v>
      </c>
      <c r="E55" t="s">
        <v>211</v>
      </c>
      <c r="F55">
        <v>9654004981</v>
      </c>
      <c r="G55" t="s">
        <v>553</v>
      </c>
      <c r="H55"/>
      <c r="I55"/>
      <c r="J55"/>
      <c r="K55"/>
      <c r="L55" s="26"/>
      <c r="M55" s="26"/>
      <c r="N55" s="26"/>
      <c r="O55" s="26"/>
      <c r="P55" s="73">
        <f t="shared" si="13"/>
        <v>44509</v>
      </c>
      <c r="Q55" s="26">
        <f t="shared" si="9"/>
        <v>44539</v>
      </c>
      <c r="R55"/>
    </row>
    <row r="56" spans="1:40" s="35" customFormat="1" x14ac:dyDescent="0.45">
      <c r="A56">
        <f t="shared" si="0"/>
        <v>52</v>
      </c>
      <c r="B56" t="s">
        <v>569</v>
      </c>
      <c r="C56" t="s">
        <v>297</v>
      </c>
      <c r="D56" s="27">
        <v>44509</v>
      </c>
      <c r="E56" t="s">
        <v>211</v>
      </c>
      <c r="F56">
        <v>9582476636</v>
      </c>
      <c r="G56" t="s">
        <v>553</v>
      </c>
      <c r="H56"/>
      <c r="I56"/>
      <c r="J56"/>
      <c r="K56"/>
      <c r="L56" s="26"/>
      <c r="M56" s="26"/>
      <c r="N56" s="26"/>
      <c r="O56" s="73"/>
      <c r="P56" s="73">
        <f t="shared" si="13"/>
        <v>44509</v>
      </c>
      <c r="Q56" s="26">
        <f t="shared" si="9"/>
        <v>44539</v>
      </c>
      <c r="R56"/>
    </row>
    <row r="57" spans="1:40" s="35" customFormat="1" x14ac:dyDescent="0.45">
      <c r="A57">
        <f t="shared" si="0"/>
        <v>53</v>
      </c>
      <c r="B57" t="s">
        <v>572</v>
      </c>
      <c r="C57"/>
      <c r="D57" s="27">
        <v>44514</v>
      </c>
      <c r="E57" t="s">
        <v>211</v>
      </c>
      <c r="F57"/>
      <c r="G57" t="s">
        <v>209</v>
      </c>
      <c r="H57"/>
      <c r="I57"/>
      <c r="J57"/>
      <c r="K57"/>
      <c r="L57" s="26"/>
      <c r="M57" s="26"/>
      <c r="N57" s="26"/>
      <c r="O57" s="73"/>
      <c r="P57" s="73">
        <f t="shared" si="13"/>
        <v>44514</v>
      </c>
      <c r="Q57" s="26"/>
      <c r="R57"/>
    </row>
    <row r="58" spans="1:40" s="35" customFormat="1" x14ac:dyDescent="0.45">
      <c r="A58">
        <f t="shared" si="0"/>
        <v>54</v>
      </c>
      <c r="B58" t="s">
        <v>573</v>
      </c>
      <c r="C58"/>
      <c r="D58" s="27">
        <v>44514</v>
      </c>
      <c r="E58" t="s">
        <v>211</v>
      </c>
      <c r="F58"/>
      <c r="G58" t="s">
        <v>505</v>
      </c>
      <c r="H58"/>
      <c r="I58"/>
      <c r="J58"/>
      <c r="K58"/>
      <c r="L58" s="26"/>
      <c r="M58" s="26"/>
      <c r="N58" s="26"/>
      <c r="O58" s="73"/>
      <c r="P58" s="73">
        <f t="shared" si="13"/>
        <v>44514</v>
      </c>
      <c r="Q58" s="26"/>
      <c r="R58"/>
    </row>
    <row r="59" spans="1:40" s="35" customFormat="1" x14ac:dyDescent="0.45">
      <c r="A59">
        <f t="shared" si="0"/>
        <v>55</v>
      </c>
      <c r="B59" t="s">
        <v>574</v>
      </c>
      <c r="C59"/>
      <c r="D59" s="27">
        <v>44514</v>
      </c>
      <c r="E59" t="s">
        <v>211</v>
      </c>
      <c r="F59"/>
      <c r="G59" t="s">
        <v>460</v>
      </c>
      <c r="H59"/>
      <c r="I59"/>
      <c r="J59"/>
      <c r="K59"/>
      <c r="L59" s="26"/>
      <c r="M59" s="26"/>
      <c r="N59" s="26"/>
      <c r="O59" s="73"/>
      <c r="P59" s="73">
        <f t="shared" si="13"/>
        <v>44514</v>
      </c>
      <c r="Q59" s="26"/>
      <c r="R59"/>
    </row>
    <row r="60" spans="1:40" s="35" customFormat="1" x14ac:dyDescent="0.45">
      <c r="A60">
        <f t="shared" si="0"/>
        <v>56</v>
      </c>
      <c r="B60" t="s">
        <v>577</v>
      </c>
      <c r="C60" t="s">
        <v>297</v>
      </c>
      <c r="D60" s="27">
        <v>44520</v>
      </c>
      <c r="E60" t="s">
        <v>211</v>
      </c>
      <c r="F60"/>
      <c r="G60" t="s">
        <v>569</v>
      </c>
      <c r="H60"/>
      <c r="I60"/>
      <c r="J60"/>
      <c r="K60"/>
      <c r="L60" s="26"/>
      <c r="M60" s="26"/>
      <c r="N60" s="26"/>
      <c r="O60" s="73"/>
      <c r="P60" s="73"/>
      <c r="Q60" s="26"/>
      <c r="R60"/>
    </row>
    <row r="61" spans="1:40" s="35" customFormat="1" x14ac:dyDescent="0.45">
      <c r="A61">
        <f t="shared" si="0"/>
        <v>57</v>
      </c>
      <c r="B61" t="s">
        <v>575</v>
      </c>
      <c r="C61" t="s">
        <v>576</v>
      </c>
      <c r="D61" s="27">
        <v>44526</v>
      </c>
      <c r="E61" t="s">
        <v>211</v>
      </c>
      <c r="F61"/>
      <c r="G61" t="s">
        <v>176</v>
      </c>
      <c r="H61"/>
      <c r="I61"/>
      <c r="J61"/>
      <c r="K61"/>
      <c r="L61" s="26"/>
      <c r="M61" s="26"/>
      <c r="N61" s="26"/>
      <c r="O61" s="73"/>
      <c r="P61" s="73"/>
      <c r="Q61" s="26"/>
      <c r="R61"/>
    </row>
    <row r="62" spans="1:40" x14ac:dyDescent="0.45">
      <c r="A62">
        <f t="shared" si="0"/>
        <v>58</v>
      </c>
      <c r="B62" t="s">
        <v>499</v>
      </c>
      <c r="C62" t="s">
        <v>369</v>
      </c>
      <c r="D62" s="26"/>
      <c r="L62" s="26"/>
      <c r="M62" s="26"/>
      <c r="N62" s="26"/>
      <c r="O62" s="26"/>
      <c r="P62" s="26"/>
      <c r="Q62" s="26"/>
      <c r="AM62" t="s">
        <v>521</v>
      </c>
      <c r="AN62">
        <v>-20000</v>
      </c>
    </row>
    <row r="63" spans="1:40" x14ac:dyDescent="0.45">
      <c r="A63">
        <f t="shared" si="0"/>
        <v>59</v>
      </c>
      <c r="B63" t="s">
        <v>500</v>
      </c>
      <c r="C63" t="s">
        <v>369</v>
      </c>
      <c r="D63" s="26"/>
      <c r="L63" s="26"/>
      <c r="M63" s="26"/>
      <c r="N63" s="26"/>
      <c r="O63" s="26"/>
      <c r="P63" s="26"/>
      <c r="Q63" s="26"/>
    </row>
    <row r="64" spans="1:40" x14ac:dyDescent="0.45">
      <c r="A64">
        <f t="shared" si="0"/>
        <v>60</v>
      </c>
      <c r="B64" t="s">
        <v>501</v>
      </c>
      <c r="C64" t="s">
        <v>369</v>
      </c>
      <c r="D64" s="26"/>
      <c r="L64" s="26"/>
      <c r="M64" s="26"/>
      <c r="N64" s="26"/>
      <c r="O64" s="26"/>
      <c r="P64" s="26"/>
      <c r="Q64" s="26"/>
      <c r="AM64" t="s">
        <v>312</v>
      </c>
      <c r="AN64" s="8">
        <f>AN41+AN62</f>
        <v>-10349.16</v>
      </c>
    </row>
    <row r="65" spans="1:40" x14ac:dyDescent="0.45">
      <c r="A65">
        <f t="shared" si="0"/>
        <v>61</v>
      </c>
      <c r="B65" t="s">
        <v>524</v>
      </c>
      <c r="C65" t="s">
        <v>525</v>
      </c>
      <c r="D65" s="26"/>
      <c r="L65" s="26"/>
      <c r="M65" s="26"/>
      <c r="N65" s="26"/>
      <c r="O65" s="26"/>
      <c r="P65" s="26"/>
      <c r="Q65" s="26"/>
      <c r="AN65" s="8"/>
    </row>
    <row r="66" spans="1:40" x14ac:dyDescent="0.45">
      <c r="A66">
        <f t="shared" si="0"/>
        <v>62</v>
      </c>
      <c r="B66" t="s">
        <v>439</v>
      </c>
      <c r="C66" t="s">
        <v>369</v>
      </c>
      <c r="D66" s="26"/>
      <c r="L66" s="26"/>
      <c r="M66" s="26"/>
      <c r="N66" s="26"/>
      <c r="O66" s="26"/>
      <c r="P66" s="26"/>
      <c r="Q66" s="26"/>
      <c r="AM66" t="s">
        <v>522</v>
      </c>
      <c r="AN66">
        <v>19400</v>
      </c>
    </row>
    <row r="67" spans="1:40" x14ac:dyDescent="0.45">
      <c r="A67">
        <f t="shared" si="0"/>
        <v>63</v>
      </c>
      <c r="B67" t="s">
        <v>441</v>
      </c>
      <c r="C67" t="s">
        <v>369</v>
      </c>
      <c r="D67" s="26"/>
      <c r="F67">
        <v>9350163969</v>
      </c>
      <c r="L67" s="26"/>
      <c r="M67" s="26"/>
      <c r="N67" s="26"/>
      <c r="O67" s="26"/>
      <c r="P67" s="26"/>
      <c r="Q67" s="26"/>
      <c r="AN67" s="8">
        <f>AN64-AN66</f>
        <v>-29749.16</v>
      </c>
    </row>
    <row r="68" spans="1:40" x14ac:dyDescent="0.45">
      <c r="A68">
        <f t="shared" si="0"/>
        <v>64</v>
      </c>
      <c r="B68" t="s">
        <v>440</v>
      </c>
      <c r="C68" t="s">
        <v>369</v>
      </c>
      <c r="D68" s="26"/>
      <c r="F68">
        <v>9810535603</v>
      </c>
      <c r="L68" s="26"/>
      <c r="M68" s="26"/>
      <c r="N68" s="26"/>
      <c r="O68" s="26"/>
      <c r="P68" s="26"/>
      <c r="Q68" s="26"/>
    </row>
    <row r="69" spans="1:40" x14ac:dyDescent="0.45">
      <c r="A69">
        <f t="shared" si="0"/>
        <v>65</v>
      </c>
      <c r="B69" t="s">
        <v>400</v>
      </c>
      <c r="C69" t="s">
        <v>369</v>
      </c>
      <c r="D69" s="26"/>
      <c r="K69" s="26"/>
      <c r="L69" s="26"/>
      <c r="M69" s="26"/>
      <c r="N69" s="26"/>
      <c r="O69" s="26"/>
      <c r="P69" s="26"/>
      <c r="Q69" s="26"/>
    </row>
    <row r="70" spans="1:40" x14ac:dyDescent="0.45">
      <c r="A70">
        <f t="shared" si="0"/>
        <v>66</v>
      </c>
      <c r="B70" t="s">
        <v>438</v>
      </c>
      <c r="C70" t="s">
        <v>297</v>
      </c>
      <c r="D70" s="26"/>
      <c r="L70" s="26"/>
      <c r="M70" s="26"/>
      <c r="N70" s="26"/>
      <c r="O70" s="26"/>
      <c r="P70" s="26"/>
      <c r="Q70" s="26"/>
    </row>
    <row r="71" spans="1:40" x14ac:dyDescent="0.45">
      <c r="A71">
        <f t="shared" si="0"/>
        <v>67</v>
      </c>
      <c r="B71" t="s">
        <v>406</v>
      </c>
      <c r="C71" t="s">
        <v>366</v>
      </c>
      <c r="D71" s="26"/>
      <c r="L71" s="26"/>
      <c r="M71" s="26"/>
      <c r="N71" s="26"/>
      <c r="O71" s="26"/>
      <c r="P71" s="26"/>
      <c r="Q71" s="26"/>
    </row>
    <row r="72" spans="1:40" x14ac:dyDescent="0.45">
      <c r="A72">
        <f t="shared" si="0"/>
        <v>68</v>
      </c>
      <c r="B72" t="s">
        <v>407</v>
      </c>
      <c r="C72" t="s">
        <v>366</v>
      </c>
      <c r="D72" s="26"/>
      <c r="L72" s="26"/>
      <c r="M72" s="26"/>
      <c r="N72" s="26"/>
      <c r="O72" s="26"/>
      <c r="P72" s="26"/>
      <c r="Q72" s="26"/>
    </row>
    <row r="73" spans="1:40" x14ac:dyDescent="0.45">
      <c r="A73">
        <f t="shared" si="0"/>
        <v>69</v>
      </c>
      <c r="B73" t="s">
        <v>408</v>
      </c>
      <c r="C73" t="s">
        <v>410</v>
      </c>
      <c r="D73" s="26"/>
      <c r="L73" s="26"/>
      <c r="M73" s="26"/>
      <c r="N73" s="26"/>
      <c r="O73" s="26"/>
      <c r="P73" s="26"/>
      <c r="Q73" s="26"/>
    </row>
    <row r="74" spans="1:40" x14ac:dyDescent="0.45">
      <c r="A74">
        <f t="shared" si="0"/>
        <v>70</v>
      </c>
      <c r="B74" t="s">
        <v>411</v>
      </c>
      <c r="C74" t="s">
        <v>412</v>
      </c>
      <c r="D74" s="26"/>
      <c r="L74" s="26"/>
      <c r="M74" s="26"/>
      <c r="N74" s="26"/>
      <c r="O74" s="26"/>
      <c r="P74" s="26"/>
      <c r="Q74" s="26"/>
    </row>
    <row r="75" spans="1:40" x14ac:dyDescent="0.45">
      <c r="A75">
        <f t="shared" si="0"/>
        <v>71</v>
      </c>
      <c r="B75" t="s">
        <v>413</v>
      </c>
      <c r="C75" t="s">
        <v>414</v>
      </c>
      <c r="D75" s="26"/>
      <c r="L75" s="26"/>
      <c r="M75" s="26"/>
      <c r="N75" s="26"/>
      <c r="O75" s="26"/>
      <c r="P75" s="26"/>
      <c r="Q75" s="26"/>
    </row>
    <row r="76" spans="1:40" x14ac:dyDescent="0.45">
      <c r="A76">
        <f t="shared" si="0"/>
        <v>72</v>
      </c>
      <c r="B76" t="s">
        <v>415</v>
      </c>
      <c r="C76" t="s">
        <v>369</v>
      </c>
      <c r="D76" s="26"/>
      <c r="L76" s="26"/>
      <c r="M76" s="26"/>
      <c r="N76" s="26"/>
      <c r="O76" s="26"/>
      <c r="P76" s="26"/>
      <c r="Q76" s="26"/>
    </row>
    <row r="77" spans="1:40" x14ac:dyDescent="0.45">
      <c r="A77">
        <f t="shared" si="0"/>
        <v>73</v>
      </c>
      <c r="B77" t="s">
        <v>421</v>
      </c>
      <c r="C77" t="s">
        <v>369</v>
      </c>
      <c r="D77" s="26"/>
      <c r="L77" s="26"/>
      <c r="M77" s="26"/>
      <c r="N77" s="26"/>
      <c r="O77" s="26"/>
      <c r="P77" s="26"/>
      <c r="Q77" s="26"/>
    </row>
    <row r="78" spans="1:40" x14ac:dyDescent="0.45">
      <c r="A78">
        <f t="shared" si="0"/>
        <v>74</v>
      </c>
      <c r="B78" t="s">
        <v>409</v>
      </c>
      <c r="D78" s="26"/>
      <c r="L78" s="26"/>
      <c r="M78" s="26"/>
      <c r="N78" s="26"/>
      <c r="O78" s="26"/>
      <c r="P78" s="26"/>
      <c r="Q78" s="26"/>
    </row>
    <row r="79" spans="1:40" x14ac:dyDescent="0.45">
      <c r="A79">
        <f t="shared" si="0"/>
        <v>75</v>
      </c>
      <c r="B79" t="s">
        <v>341</v>
      </c>
      <c r="C79" t="s">
        <v>369</v>
      </c>
      <c r="D79" s="26"/>
    </row>
    <row r="80" spans="1:40" x14ac:dyDescent="0.45">
      <c r="A80">
        <f t="shared" si="0"/>
        <v>76</v>
      </c>
      <c r="B80" t="s">
        <v>431</v>
      </c>
      <c r="C80" t="s">
        <v>403</v>
      </c>
      <c r="D80" s="26"/>
    </row>
    <row r="81" spans="1:7" x14ac:dyDescent="0.45">
      <c r="A81">
        <f t="shared" si="0"/>
        <v>77</v>
      </c>
      <c r="B81" t="s">
        <v>343</v>
      </c>
      <c r="C81" t="s">
        <v>297</v>
      </c>
      <c r="D81" s="26"/>
    </row>
    <row r="82" spans="1:7" x14ac:dyDescent="0.45">
      <c r="A82">
        <f t="shared" si="0"/>
        <v>78</v>
      </c>
      <c r="B82" t="s">
        <v>345</v>
      </c>
      <c r="C82" t="s">
        <v>369</v>
      </c>
      <c r="D82" s="26"/>
    </row>
    <row r="83" spans="1:7" x14ac:dyDescent="0.45">
      <c r="A83">
        <f t="shared" si="0"/>
        <v>79</v>
      </c>
      <c r="B83" t="s">
        <v>401</v>
      </c>
      <c r="C83" t="s">
        <v>369</v>
      </c>
      <c r="D83" s="26"/>
    </row>
    <row r="84" spans="1:7" x14ac:dyDescent="0.45">
      <c r="A84">
        <f t="shared" si="0"/>
        <v>80</v>
      </c>
      <c r="B84" t="s">
        <v>402</v>
      </c>
      <c r="C84" t="s">
        <v>297</v>
      </c>
      <c r="D84" s="26"/>
    </row>
    <row r="85" spans="1:7" x14ac:dyDescent="0.45">
      <c r="A85">
        <f t="shared" si="0"/>
        <v>81</v>
      </c>
      <c r="B85" t="s">
        <v>397</v>
      </c>
      <c r="C85" t="s">
        <v>297</v>
      </c>
      <c r="D85" s="26"/>
    </row>
    <row r="86" spans="1:7" x14ac:dyDescent="0.45">
      <c r="A86">
        <f t="shared" si="0"/>
        <v>82</v>
      </c>
      <c r="B86" t="s">
        <v>398</v>
      </c>
      <c r="C86" t="s">
        <v>369</v>
      </c>
      <c r="D86" s="26"/>
    </row>
    <row r="87" spans="1:7" x14ac:dyDescent="0.45">
      <c r="A87">
        <f t="shared" si="0"/>
        <v>83</v>
      </c>
      <c r="B87" t="s">
        <v>399</v>
      </c>
      <c r="C87" t="s">
        <v>369</v>
      </c>
      <c r="D87" s="26"/>
    </row>
    <row r="88" spans="1:7" x14ac:dyDescent="0.45">
      <c r="A88">
        <f t="shared" si="0"/>
        <v>84</v>
      </c>
      <c r="B88" t="s">
        <v>404</v>
      </c>
      <c r="C88" t="s">
        <v>366</v>
      </c>
      <c r="D88" s="26"/>
    </row>
    <row r="89" spans="1:7" x14ac:dyDescent="0.45">
      <c r="A89">
        <f t="shared" si="0"/>
        <v>85</v>
      </c>
      <c r="B89" t="s">
        <v>405</v>
      </c>
      <c r="C89" t="s">
        <v>366</v>
      </c>
      <c r="D89" s="26"/>
    </row>
    <row r="90" spans="1:7" x14ac:dyDescent="0.45">
      <c r="A90">
        <f t="shared" si="0"/>
        <v>86</v>
      </c>
      <c r="B90" t="s">
        <v>422</v>
      </c>
      <c r="C90" t="s">
        <v>366</v>
      </c>
      <c r="D90" s="26"/>
    </row>
    <row r="91" spans="1:7" x14ac:dyDescent="0.45">
      <c r="A91">
        <f t="shared" si="0"/>
        <v>87</v>
      </c>
      <c r="B91" t="s">
        <v>397</v>
      </c>
      <c r="C91" t="s">
        <v>297</v>
      </c>
      <c r="D91" s="26"/>
    </row>
    <row r="92" spans="1:7" x14ac:dyDescent="0.45">
      <c r="A92">
        <f t="shared" si="0"/>
        <v>88</v>
      </c>
      <c r="B92" t="s">
        <v>424</v>
      </c>
      <c r="C92" t="s">
        <v>366</v>
      </c>
      <c r="D92" s="26"/>
    </row>
    <row r="93" spans="1:7" x14ac:dyDescent="0.45">
      <c r="A93">
        <f t="shared" si="0"/>
        <v>89</v>
      </c>
      <c r="B93" t="s">
        <v>425</v>
      </c>
      <c r="C93" t="s">
        <v>366</v>
      </c>
      <c r="D93" s="26"/>
    </row>
    <row r="94" spans="1:7" x14ac:dyDescent="0.45">
      <c r="A94">
        <f t="shared" si="0"/>
        <v>90</v>
      </c>
      <c r="B94" t="s">
        <v>292</v>
      </c>
      <c r="D94" s="26"/>
      <c r="F94">
        <v>8427373377</v>
      </c>
      <c r="G94" t="s">
        <v>307</v>
      </c>
    </row>
    <row r="95" spans="1:7" x14ac:dyDescent="0.45">
      <c r="A95">
        <f t="shared" si="0"/>
        <v>91</v>
      </c>
      <c r="B95" t="s">
        <v>239</v>
      </c>
      <c r="F95">
        <v>9810057891</v>
      </c>
      <c r="G95" t="s">
        <v>307</v>
      </c>
    </row>
    <row r="96" spans="1:7" x14ac:dyDescent="0.45">
      <c r="A96">
        <f t="shared" si="0"/>
        <v>92</v>
      </c>
      <c r="B96" t="s">
        <v>276</v>
      </c>
      <c r="F96">
        <v>9811592283</v>
      </c>
    </row>
    <row r="97" spans="1:7" x14ac:dyDescent="0.45">
      <c r="A97">
        <f t="shared" si="0"/>
        <v>93</v>
      </c>
      <c r="B97" t="s">
        <v>290</v>
      </c>
      <c r="F97">
        <v>9992545000</v>
      </c>
      <c r="G97" t="s">
        <v>307</v>
      </c>
    </row>
    <row r="98" spans="1:7" x14ac:dyDescent="0.45">
      <c r="A98">
        <f t="shared" si="0"/>
        <v>94</v>
      </c>
      <c r="B98" t="s">
        <v>313</v>
      </c>
    </row>
    <row r="99" spans="1:7" x14ac:dyDescent="0.45">
      <c r="A99">
        <f t="shared" si="0"/>
        <v>95</v>
      </c>
      <c r="B99" t="s">
        <v>325</v>
      </c>
    </row>
    <row r="100" spans="1:7" x14ac:dyDescent="0.45">
      <c r="A100">
        <f t="shared" si="0"/>
        <v>96</v>
      </c>
      <c r="B100" t="s">
        <v>324</v>
      </c>
    </row>
    <row r="101" spans="1:7" x14ac:dyDescent="0.45">
      <c r="A101">
        <f t="shared" si="0"/>
        <v>97</v>
      </c>
      <c r="B101" t="s">
        <v>295</v>
      </c>
      <c r="D101" s="26"/>
      <c r="F101">
        <v>9812364402</v>
      </c>
    </row>
    <row r="102" spans="1:7" x14ac:dyDescent="0.45">
      <c r="A102">
        <f t="shared" si="0"/>
        <v>98</v>
      </c>
      <c r="B102" t="s">
        <v>306</v>
      </c>
      <c r="F102">
        <v>9034259115</v>
      </c>
    </row>
    <row r="103" spans="1:7" x14ac:dyDescent="0.45">
      <c r="A103">
        <f t="shared" si="0"/>
        <v>99</v>
      </c>
      <c r="B103" t="s">
        <v>298</v>
      </c>
      <c r="C103" t="s">
        <v>416</v>
      </c>
    </row>
    <row r="104" spans="1:7" x14ac:dyDescent="0.45">
      <c r="A104">
        <f t="shared" si="0"/>
        <v>100</v>
      </c>
      <c r="B104" t="s">
        <v>417</v>
      </c>
      <c r="C104" t="s">
        <v>296</v>
      </c>
    </row>
    <row r="105" spans="1:7" x14ac:dyDescent="0.45">
      <c r="A105">
        <f t="shared" si="0"/>
        <v>101</v>
      </c>
      <c r="B105" t="s">
        <v>418</v>
      </c>
      <c r="C105" t="s">
        <v>296</v>
      </c>
    </row>
    <row r="106" spans="1:7" x14ac:dyDescent="0.45">
      <c r="A106">
        <f t="shared" si="0"/>
        <v>102</v>
      </c>
      <c r="B106" t="s">
        <v>419</v>
      </c>
      <c r="C106" t="s">
        <v>369</v>
      </c>
    </row>
    <row r="107" spans="1:7" x14ac:dyDescent="0.45">
      <c r="A107">
        <f t="shared" si="0"/>
        <v>103</v>
      </c>
      <c r="B107" t="s">
        <v>420</v>
      </c>
      <c r="C107" t="s">
        <v>366</v>
      </c>
    </row>
    <row r="108" spans="1:7" x14ac:dyDescent="0.45">
      <c r="A108">
        <f t="shared" si="0"/>
        <v>104</v>
      </c>
      <c r="B108" t="s">
        <v>297</v>
      </c>
    </row>
    <row r="109" spans="1:7" x14ac:dyDescent="0.45">
      <c r="A109">
        <f t="shared" si="0"/>
        <v>105</v>
      </c>
      <c r="B109" t="s">
        <v>261</v>
      </c>
    </row>
    <row r="110" spans="1:7" x14ac:dyDescent="0.45">
      <c r="A110">
        <f t="shared" si="0"/>
        <v>106</v>
      </c>
      <c r="B110" t="s">
        <v>264</v>
      </c>
    </row>
    <row r="111" spans="1:7" x14ac:dyDescent="0.45">
      <c r="A111">
        <f t="shared" si="0"/>
        <v>107</v>
      </c>
      <c r="B111" t="s">
        <v>286</v>
      </c>
    </row>
    <row r="112" spans="1:7" x14ac:dyDescent="0.45">
      <c r="A112">
        <f t="shared" si="0"/>
        <v>108</v>
      </c>
      <c r="B112" t="s">
        <v>291</v>
      </c>
      <c r="C112" t="s">
        <v>366</v>
      </c>
    </row>
    <row r="113" spans="1:2" x14ac:dyDescent="0.45">
      <c r="A113">
        <f t="shared" si="0"/>
        <v>109</v>
      </c>
      <c r="B113" t="s">
        <v>260</v>
      </c>
    </row>
    <row r="114" spans="1:2" x14ac:dyDescent="0.45">
      <c r="A114">
        <f t="shared" si="0"/>
        <v>110</v>
      </c>
      <c r="B114" t="s">
        <v>321</v>
      </c>
    </row>
    <row r="115" spans="1:2" x14ac:dyDescent="0.45">
      <c r="A115">
        <f t="shared" si="0"/>
        <v>111</v>
      </c>
      <c r="B115" t="s">
        <v>322</v>
      </c>
    </row>
    <row r="116" spans="1:2" x14ac:dyDescent="0.45">
      <c r="A116">
        <f t="shared" si="0"/>
        <v>112</v>
      </c>
      <c r="B116" t="s">
        <v>287</v>
      </c>
    </row>
    <row r="117" spans="1:2" x14ac:dyDescent="0.45">
      <c r="A117">
        <f t="shared" si="0"/>
        <v>113</v>
      </c>
      <c r="B117" t="s">
        <v>288</v>
      </c>
    </row>
    <row r="118" spans="1:2" x14ac:dyDescent="0.45">
      <c r="A118">
        <f t="shared" si="0"/>
        <v>114</v>
      </c>
      <c r="B118" t="s">
        <v>289</v>
      </c>
    </row>
    <row r="119" spans="1:2" x14ac:dyDescent="0.45">
      <c r="A119">
        <f t="shared" si="0"/>
        <v>115</v>
      </c>
      <c r="B119" t="s">
        <v>267</v>
      </c>
    </row>
    <row r="120" spans="1:2" x14ac:dyDescent="0.45">
      <c r="A120">
        <f t="shared" si="0"/>
        <v>116</v>
      </c>
      <c r="B120" t="s">
        <v>268</v>
      </c>
    </row>
    <row r="121" spans="1:2" x14ac:dyDescent="0.45">
      <c r="A121">
        <f t="shared" si="0"/>
        <v>117</v>
      </c>
      <c r="B121" t="s">
        <v>269</v>
      </c>
    </row>
    <row r="122" spans="1:2" x14ac:dyDescent="0.45">
      <c r="A122">
        <f t="shared" si="0"/>
        <v>118</v>
      </c>
      <c r="B122" t="s">
        <v>223</v>
      </c>
    </row>
    <row r="123" spans="1:2" x14ac:dyDescent="0.45">
      <c r="A123">
        <f t="shared" si="0"/>
        <v>119</v>
      </c>
      <c r="B123" t="s">
        <v>224</v>
      </c>
    </row>
    <row r="124" spans="1:2" x14ac:dyDescent="0.45">
      <c r="A124">
        <f t="shared" si="0"/>
        <v>120</v>
      </c>
      <c r="B124" t="s">
        <v>226</v>
      </c>
    </row>
    <row r="125" spans="1:2" x14ac:dyDescent="0.45">
      <c r="A125">
        <f t="shared" si="0"/>
        <v>121</v>
      </c>
      <c r="B125" t="s">
        <v>241</v>
      </c>
    </row>
    <row r="126" spans="1:2" x14ac:dyDescent="0.45">
      <c r="A126">
        <f t="shared" si="0"/>
        <v>122</v>
      </c>
      <c r="B126" t="s">
        <v>242</v>
      </c>
    </row>
    <row r="127" spans="1:2" x14ac:dyDescent="0.45">
      <c r="A127">
        <f t="shared" si="0"/>
        <v>123</v>
      </c>
      <c r="B127" t="s">
        <v>272</v>
      </c>
    </row>
    <row r="128" spans="1:2" x14ac:dyDescent="0.45">
      <c r="A128">
        <f t="shared" si="0"/>
        <v>124</v>
      </c>
      <c r="B128" t="s">
        <v>212</v>
      </c>
    </row>
    <row r="129" spans="1:6" x14ac:dyDescent="0.45">
      <c r="A129">
        <f t="shared" si="0"/>
        <v>125</v>
      </c>
      <c r="B129" t="s">
        <v>258</v>
      </c>
    </row>
    <row r="130" spans="1:6" x14ac:dyDescent="0.45">
      <c r="A130">
        <f t="shared" si="0"/>
        <v>126</v>
      </c>
      <c r="B130" t="s">
        <v>214</v>
      </c>
    </row>
    <row r="131" spans="1:6" x14ac:dyDescent="0.45">
      <c r="A131">
        <f t="shared" si="0"/>
        <v>127</v>
      </c>
      <c r="B131" t="s">
        <v>217</v>
      </c>
    </row>
    <row r="132" spans="1:6" x14ac:dyDescent="0.45">
      <c r="A132">
        <f t="shared" si="0"/>
        <v>128</v>
      </c>
      <c r="B132" t="s">
        <v>218</v>
      </c>
    </row>
    <row r="133" spans="1:6" x14ac:dyDescent="0.45">
      <c r="A133">
        <f t="shared" si="0"/>
        <v>129</v>
      </c>
      <c r="B133" t="s">
        <v>219</v>
      </c>
    </row>
    <row r="134" spans="1:6" x14ac:dyDescent="0.45">
      <c r="A134">
        <f t="shared" si="0"/>
        <v>130</v>
      </c>
      <c r="B134" t="s">
        <v>236</v>
      </c>
      <c r="E134" t="s">
        <v>216</v>
      </c>
      <c r="F134">
        <v>9582597625</v>
      </c>
    </row>
    <row r="135" spans="1:6" x14ac:dyDescent="0.45">
      <c r="A135">
        <f t="shared" si="0"/>
        <v>131</v>
      </c>
      <c r="B135" t="s">
        <v>263</v>
      </c>
      <c r="E135" t="s">
        <v>216</v>
      </c>
    </row>
    <row r="136" spans="1:6" x14ac:dyDescent="0.45">
      <c r="A136">
        <f t="shared" si="0"/>
        <v>132</v>
      </c>
      <c r="B136" t="s">
        <v>265</v>
      </c>
      <c r="E136" t="s">
        <v>216</v>
      </c>
    </row>
    <row r="137" spans="1:6" x14ac:dyDescent="0.45">
      <c r="A137">
        <f t="shared" si="0"/>
        <v>133</v>
      </c>
      <c r="B137" t="s">
        <v>266</v>
      </c>
      <c r="E137" t="s">
        <v>216</v>
      </c>
    </row>
    <row r="138" spans="1:6" x14ac:dyDescent="0.45">
      <c r="A138">
        <f t="shared" si="0"/>
        <v>134</v>
      </c>
      <c r="B138" t="s">
        <v>220</v>
      </c>
      <c r="E138" t="s">
        <v>216</v>
      </c>
    </row>
    <row r="139" spans="1:6" x14ac:dyDescent="0.45">
      <c r="A139">
        <f t="shared" si="0"/>
        <v>135</v>
      </c>
      <c r="B139" t="s">
        <v>221</v>
      </c>
      <c r="E139" t="s">
        <v>216</v>
      </c>
    </row>
    <row r="140" spans="1:6" x14ac:dyDescent="0.45">
      <c r="A140">
        <f t="shared" si="0"/>
        <v>136</v>
      </c>
      <c r="B140" t="s">
        <v>270</v>
      </c>
      <c r="E140" t="s">
        <v>216</v>
      </c>
    </row>
    <row r="141" spans="1:6" x14ac:dyDescent="0.45">
      <c r="A141">
        <f t="shared" si="0"/>
        <v>137</v>
      </c>
      <c r="B141" t="s">
        <v>225</v>
      </c>
      <c r="E141" t="s">
        <v>216</v>
      </c>
    </row>
    <row r="142" spans="1:6" x14ac:dyDescent="0.45">
      <c r="A142">
        <f t="shared" si="0"/>
        <v>138</v>
      </c>
      <c r="B142" t="s">
        <v>227</v>
      </c>
      <c r="E142" t="s">
        <v>216</v>
      </c>
    </row>
    <row r="143" spans="1:6" x14ac:dyDescent="0.45">
      <c r="A143">
        <f t="shared" si="0"/>
        <v>139</v>
      </c>
      <c r="B143" t="s">
        <v>231</v>
      </c>
      <c r="E143" t="s">
        <v>216</v>
      </c>
    </row>
    <row r="144" spans="1:6" x14ac:dyDescent="0.45">
      <c r="A144">
        <f t="shared" si="0"/>
        <v>140</v>
      </c>
      <c r="B144" t="s">
        <v>243</v>
      </c>
      <c r="E144" t="s">
        <v>216</v>
      </c>
    </row>
    <row r="145" spans="1:6" x14ac:dyDescent="0.45">
      <c r="A145">
        <f t="shared" si="0"/>
        <v>141</v>
      </c>
      <c r="B145" t="s">
        <v>215</v>
      </c>
      <c r="E145" t="s">
        <v>216</v>
      </c>
    </row>
    <row r="146" spans="1:6" x14ac:dyDescent="0.45">
      <c r="A146">
        <f t="shared" si="0"/>
        <v>142</v>
      </c>
      <c r="B146" t="s">
        <v>285</v>
      </c>
      <c r="D146" s="26"/>
      <c r="E146" t="s">
        <v>216</v>
      </c>
      <c r="F146">
        <v>9999957077</v>
      </c>
    </row>
    <row r="147" spans="1:6" x14ac:dyDescent="0.45">
      <c r="A147">
        <f t="shared" si="0"/>
        <v>143</v>
      </c>
      <c r="B147" t="s">
        <v>434</v>
      </c>
      <c r="C147" t="s">
        <v>366</v>
      </c>
      <c r="E147" t="s">
        <v>216</v>
      </c>
      <c r="F147">
        <v>9416000578</v>
      </c>
    </row>
  </sheetData>
  <autoFilter ref="A4:Q105" xr:uid="{00000000-0009-0000-0000-000002000000}"/>
  <mergeCells count="2">
    <mergeCell ref="AL31:AP31"/>
    <mergeCell ref="AM32:AP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2"/>
  <sheetViews>
    <sheetView topLeftCell="A4" zoomScale="73" zoomScaleNormal="73" workbookViewId="0">
      <pane xSplit="4" ySplit="2" topLeftCell="N6" activePane="bottomRight" state="frozen"/>
      <selection activeCell="A4" sqref="A4"/>
      <selection pane="topRight" activeCell="D4" sqref="D4"/>
      <selection pane="bottomLeft" activeCell="A5" sqref="A5"/>
      <selection pane="bottomRight" activeCell="D54" sqref="D54"/>
    </sheetView>
  </sheetViews>
  <sheetFormatPr defaultColWidth="8.73046875" defaultRowHeight="14.25" x14ac:dyDescent="0.45"/>
  <cols>
    <col min="1" max="1" width="4.9296875" bestFit="1" customWidth="1"/>
    <col min="2" max="2" width="30" bestFit="1" customWidth="1"/>
    <col min="3" max="3" width="19.33203125" bestFit="1" customWidth="1"/>
    <col min="4" max="4" width="20.33203125" bestFit="1" customWidth="1"/>
    <col min="5" max="5" width="13.9296875" bestFit="1" customWidth="1"/>
    <col min="6" max="6" width="21" customWidth="1"/>
    <col min="7" max="7" width="7.59765625" bestFit="1" customWidth="1"/>
    <col min="8" max="8" width="4.59765625" bestFit="1" customWidth="1"/>
    <col min="9" max="9" width="7.59765625" bestFit="1" customWidth="1"/>
    <col min="10" max="10" width="4.59765625" bestFit="1" customWidth="1"/>
  </cols>
  <sheetData>
    <row r="1" spans="1:26" x14ac:dyDescent="0.4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x14ac:dyDescent="0.4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x14ac:dyDescent="0.4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x14ac:dyDescent="0.45">
      <c r="A4" s="39"/>
      <c r="B4" s="39"/>
      <c r="C4" s="39"/>
      <c r="D4" s="39"/>
      <c r="E4" s="39"/>
      <c r="F4" s="35" t="s">
        <v>385</v>
      </c>
      <c r="G4" s="39"/>
      <c r="H4" s="39"/>
      <c r="I4" s="39"/>
      <c r="J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x14ac:dyDescent="0.45">
      <c r="A5" s="40" t="s">
        <v>205</v>
      </c>
      <c r="B5" s="40" t="s">
        <v>206</v>
      </c>
      <c r="C5" s="40" t="s">
        <v>361</v>
      </c>
      <c r="D5" s="40" t="s">
        <v>207</v>
      </c>
      <c r="E5" s="40" t="s">
        <v>273</v>
      </c>
      <c r="F5" s="51" t="s">
        <v>393</v>
      </c>
      <c r="G5" s="90" t="s">
        <v>383</v>
      </c>
      <c r="H5" s="90"/>
      <c r="I5" s="90" t="s">
        <v>384</v>
      </c>
      <c r="J5" s="90"/>
      <c r="K5" s="88" t="s">
        <v>305</v>
      </c>
      <c r="L5" s="88"/>
      <c r="M5" s="89" t="s">
        <v>386</v>
      </c>
      <c r="N5" s="89"/>
      <c r="O5" s="88" t="s">
        <v>387</v>
      </c>
      <c r="P5" s="88"/>
      <c r="Q5" s="89" t="s">
        <v>388</v>
      </c>
      <c r="R5" s="89"/>
      <c r="S5" s="88" t="s">
        <v>389</v>
      </c>
      <c r="T5" s="88"/>
      <c r="U5" s="89" t="s">
        <v>390</v>
      </c>
      <c r="V5" s="89"/>
      <c r="W5" s="88" t="s">
        <v>391</v>
      </c>
      <c r="X5" s="88"/>
      <c r="Y5" s="89" t="s">
        <v>392</v>
      </c>
      <c r="Z5" s="89"/>
    </row>
    <row r="6" spans="1:26" x14ac:dyDescent="0.45">
      <c r="A6" s="40"/>
      <c r="B6" s="40"/>
      <c r="C6" s="40"/>
      <c r="D6" s="40"/>
      <c r="E6" s="40"/>
      <c r="F6" s="51" t="s">
        <v>469</v>
      </c>
      <c r="G6" s="40" t="s">
        <v>372</v>
      </c>
      <c r="H6" s="40" t="s">
        <v>373</v>
      </c>
      <c r="I6" s="40" t="s">
        <v>372</v>
      </c>
      <c r="J6" s="40" t="s">
        <v>373</v>
      </c>
      <c r="K6" s="49" t="s">
        <v>372</v>
      </c>
      <c r="L6" s="49" t="s">
        <v>373</v>
      </c>
      <c r="M6" s="50" t="s">
        <v>372</v>
      </c>
      <c r="N6" s="50" t="s">
        <v>373</v>
      </c>
      <c r="O6" s="49" t="s">
        <v>372</v>
      </c>
      <c r="P6" s="49" t="s">
        <v>373</v>
      </c>
      <c r="Q6" s="50" t="s">
        <v>372</v>
      </c>
      <c r="R6" s="50" t="s">
        <v>373</v>
      </c>
      <c r="S6" s="49" t="s">
        <v>372</v>
      </c>
      <c r="T6" s="49" t="s">
        <v>373</v>
      </c>
      <c r="U6" s="50" t="s">
        <v>372</v>
      </c>
      <c r="V6" s="50" t="s">
        <v>373</v>
      </c>
      <c r="W6" s="49" t="s">
        <v>372</v>
      </c>
      <c r="X6" s="49" t="s">
        <v>373</v>
      </c>
      <c r="Y6" s="50" t="s">
        <v>372</v>
      </c>
      <c r="Z6" s="50" t="s">
        <v>373</v>
      </c>
    </row>
    <row r="7" spans="1:26" x14ac:dyDescent="0.45">
      <c r="A7" s="44">
        <v>1</v>
      </c>
      <c r="B7" s="44" t="s">
        <v>209</v>
      </c>
      <c r="C7" s="44" t="s">
        <v>366</v>
      </c>
      <c r="D7" s="26">
        <v>44265</v>
      </c>
      <c r="E7" s="44">
        <v>9034162892</v>
      </c>
      <c r="F7" s="41">
        <v>3</v>
      </c>
      <c r="G7" s="41" t="s">
        <v>374</v>
      </c>
      <c r="H7" s="42" t="s">
        <v>375</v>
      </c>
      <c r="I7" s="41" t="s">
        <v>374</v>
      </c>
      <c r="J7" s="42" t="s">
        <v>375</v>
      </c>
      <c r="K7" s="41" t="s">
        <v>374</v>
      </c>
      <c r="L7" s="42" t="s">
        <v>375</v>
      </c>
      <c r="M7" s="41" t="s">
        <v>374</v>
      </c>
      <c r="N7" s="42" t="s">
        <v>375</v>
      </c>
      <c r="O7" s="41" t="s">
        <v>374</v>
      </c>
      <c r="P7" s="42" t="s">
        <v>375</v>
      </c>
      <c r="Q7" s="41" t="s">
        <v>374</v>
      </c>
      <c r="R7" s="42" t="s">
        <v>375</v>
      </c>
      <c r="S7" s="41" t="s">
        <v>374</v>
      </c>
      <c r="T7" s="42" t="s">
        <v>375</v>
      </c>
      <c r="U7" s="41" t="s">
        <v>374</v>
      </c>
      <c r="V7" s="42" t="s">
        <v>375</v>
      </c>
      <c r="W7" s="41" t="s">
        <v>374</v>
      </c>
      <c r="X7" s="42" t="s">
        <v>375</v>
      </c>
      <c r="Y7" s="41"/>
      <c r="Z7" s="42"/>
    </row>
    <row r="8" spans="1:26" x14ac:dyDescent="0.45">
      <c r="A8" s="44">
        <f>A7+1</f>
        <v>2</v>
      </c>
      <c r="B8" s="44" t="s">
        <v>344</v>
      </c>
      <c r="C8" s="44" t="s">
        <v>297</v>
      </c>
      <c r="D8" s="26">
        <v>44357</v>
      </c>
      <c r="E8" s="44">
        <v>9818530538</v>
      </c>
      <c r="F8" s="43"/>
      <c r="G8" s="43"/>
      <c r="H8" s="43"/>
      <c r="I8" s="43"/>
      <c r="J8" s="43"/>
      <c r="K8" s="43"/>
      <c r="L8" s="42"/>
      <c r="M8" s="43" t="s">
        <v>374</v>
      </c>
      <c r="N8" s="42" t="s">
        <v>375</v>
      </c>
      <c r="O8" s="43"/>
      <c r="P8" s="42"/>
      <c r="Q8" s="43"/>
      <c r="R8" s="42"/>
      <c r="S8" s="43"/>
      <c r="T8" s="42"/>
      <c r="U8" s="43"/>
      <c r="V8" s="42"/>
      <c r="W8" s="43"/>
      <c r="X8" s="42"/>
      <c r="Y8" s="43"/>
      <c r="Z8" s="42"/>
    </row>
    <row r="9" spans="1:26" x14ac:dyDescent="0.45">
      <c r="A9" s="44">
        <f t="shared" ref="A9:A90" si="0">A8+1</f>
        <v>3</v>
      </c>
      <c r="B9" s="44" t="s">
        <v>230</v>
      </c>
      <c r="C9" s="44" t="s">
        <v>367</v>
      </c>
      <c r="D9" s="26">
        <v>44322</v>
      </c>
      <c r="E9" s="44">
        <v>9987093922</v>
      </c>
      <c r="F9" s="43"/>
      <c r="G9" s="43"/>
      <c r="H9" s="43"/>
      <c r="I9" s="43"/>
      <c r="J9" s="43"/>
      <c r="K9" s="43" t="s">
        <v>374</v>
      </c>
      <c r="L9" s="42" t="s">
        <v>375</v>
      </c>
      <c r="M9" s="43" t="s">
        <v>374</v>
      </c>
      <c r="N9" s="42" t="s">
        <v>375</v>
      </c>
      <c r="O9" s="43"/>
      <c r="P9" s="42"/>
      <c r="Q9" s="43"/>
      <c r="R9" s="42"/>
      <c r="S9" s="43"/>
      <c r="T9" s="42"/>
      <c r="U9" s="43"/>
      <c r="V9" s="42"/>
      <c r="W9" s="43"/>
      <c r="X9" s="42"/>
      <c r="Y9" s="43"/>
      <c r="Z9" s="42"/>
    </row>
    <row r="10" spans="1:26" x14ac:dyDescent="0.45">
      <c r="A10" s="44">
        <f t="shared" si="0"/>
        <v>4</v>
      </c>
      <c r="B10" s="44" t="s">
        <v>229</v>
      </c>
      <c r="C10" s="44" t="s">
        <v>368</v>
      </c>
      <c r="D10" s="26">
        <v>44332</v>
      </c>
      <c r="E10" s="44">
        <v>9805720136</v>
      </c>
      <c r="F10" s="43"/>
      <c r="G10" s="43"/>
      <c r="H10" s="43"/>
      <c r="I10" s="43"/>
      <c r="J10" s="43"/>
      <c r="K10" s="43" t="s">
        <v>374</v>
      </c>
      <c r="L10" s="42" t="s">
        <v>375</v>
      </c>
      <c r="M10" s="43" t="s">
        <v>374</v>
      </c>
      <c r="N10" s="53" t="s">
        <v>374</v>
      </c>
      <c r="O10" s="43" t="s">
        <v>374</v>
      </c>
      <c r="P10" s="61" t="s">
        <v>374</v>
      </c>
      <c r="Q10" s="43" t="s">
        <v>374</v>
      </c>
      <c r="R10" s="62" t="s">
        <v>374</v>
      </c>
      <c r="S10" s="43"/>
      <c r="T10" s="42"/>
      <c r="U10" s="43"/>
      <c r="V10" s="42"/>
      <c r="W10" s="43"/>
      <c r="X10" s="42"/>
      <c r="Y10" s="43"/>
      <c r="Z10" s="42"/>
    </row>
    <row r="11" spans="1:26" x14ac:dyDescent="0.45">
      <c r="A11" s="44">
        <f t="shared" si="0"/>
        <v>5</v>
      </c>
      <c r="B11" s="44" t="s">
        <v>235</v>
      </c>
      <c r="C11" s="44" t="s">
        <v>369</v>
      </c>
      <c r="D11" s="26">
        <v>44329</v>
      </c>
      <c r="E11" s="44">
        <v>9643700712</v>
      </c>
      <c r="F11" s="43"/>
      <c r="G11" s="43"/>
      <c r="H11" s="43"/>
      <c r="I11" s="43"/>
      <c r="J11" s="43"/>
      <c r="K11" s="43" t="s">
        <v>374</v>
      </c>
      <c r="L11" s="42" t="s">
        <v>375</v>
      </c>
      <c r="M11" s="43" t="s">
        <v>374</v>
      </c>
      <c r="N11" s="42" t="s">
        <v>375</v>
      </c>
      <c r="O11" s="43" t="s">
        <v>374</v>
      </c>
      <c r="P11" s="42" t="s">
        <v>375</v>
      </c>
      <c r="Q11" s="43" t="s">
        <v>374</v>
      </c>
      <c r="R11" s="42" t="s">
        <v>375</v>
      </c>
      <c r="S11" s="43"/>
      <c r="T11" s="42"/>
      <c r="U11" s="43"/>
      <c r="V11" s="42"/>
      <c r="W11" s="43"/>
      <c r="X11" s="42"/>
      <c r="Y11" s="43"/>
      <c r="Z11" s="42"/>
    </row>
    <row r="12" spans="1:26" x14ac:dyDescent="0.45">
      <c r="A12" s="44">
        <f t="shared" si="0"/>
        <v>6</v>
      </c>
      <c r="B12" s="44" t="s">
        <v>232</v>
      </c>
      <c r="C12" s="44" t="s">
        <v>297</v>
      </c>
      <c r="D12" s="26">
        <v>44329</v>
      </c>
      <c r="E12" s="44">
        <v>9310749000</v>
      </c>
      <c r="F12" s="43"/>
      <c r="G12" s="43"/>
      <c r="H12" s="43"/>
      <c r="I12" s="43"/>
      <c r="J12" s="43"/>
      <c r="K12" s="43" t="s">
        <v>374</v>
      </c>
      <c r="L12" s="42" t="s">
        <v>375</v>
      </c>
      <c r="M12" s="43" t="s">
        <v>374</v>
      </c>
      <c r="N12" s="42" t="s">
        <v>375</v>
      </c>
      <c r="O12" s="43" t="s">
        <v>374</v>
      </c>
      <c r="P12" s="42" t="s">
        <v>375</v>
      </c>
      <c r="Q12" s="43" t="s">
        <v>374</v>
      </c>
      <c r="R12" s="42" t="s">
        <v>375</v>
      </c>
      <c r="S12" s="43"/>
      <c r="T12" s="42"/>
      <c r="U12" s="43"/>
      <c r="V12" s="42"/>
      <c r="W12" s="43"/>
      <c r="X12" s="42"/>
      <c r="Y12" s="43"/>
      <c r="Z12" s="42"/>
    </row>
    <row r="13" spans="1:26" x14ac:dyDescent="0.45">
      <c r="A13" s="44">
        <f t="shared" si="0"/>
        <v>7</v>
      </c>
      <c r="B13" s="44" t="s">
        <v>234</v>
      </c>
      <c r="C13" s="44" t="s">
        <v>370</v>
      </c>
      <c r="D13" s="26">
        <v>44335</v>
      </c>
      <c r="E13" s="44">
        <v>9255537993</v>
      </c>
      <c r="F13" s="43">
        <v>1</v>
      </c>
      <c r="G13" s="43"/>
      <c r="H13" s="43"/>
      <c r="I13" s="43"/>
      <c r="J13" s="43"/>
      <c r="K13" s="43" t="s">
        <v>374</v>
      </c>
      <c r="L13" s="42" t="s">
        <v>375</v>
      </c>
      <c r="M13" s="43" t="s">
        <v>374</v>
      </c>
      <c r="N13" s="53" t="s">
        <v>374</v>
      </c>
      <c r="O13" s="43" t="s">
        <v>374</v>
      </c>
      <c r="P13" s="62" t="s">
        <v>374</v>
      </c>
      <c r="Q13" s="43" t="s">
        <v>374</v>
      </c>
      <c r="R13" s="62" t="s">
        <v>374</v>
      </c>
      <c r="S13" s="43"/>
      <c r="T13" s="42"/>
      <c r="U13" s="43"/>
      <c r="V13" s="42"/>
      <c r="W13" s="43"/>
      <c r="X13" s="42"/>
      <c r="Y13" s="43"/>
      <c r="Z13" s="42"/>
    </row>
    <row r="14" spans="1:26" x14ac:dyDescent="0.45">
      <c r="A14" s="44">
        <f t="shared" si="0"/>
        <v>8</v>
      </c>
      <c r="B14" s="44" t="s">
        <v>213</v>
      </c>
      <c r="C14" s="44" t="s">
        <v>369</v>
      </c>
      <c r="D14" s="26">
        <v>44330</v>
      </c>
      <c r="E14" s="44">
        <v>9999867862</v>
      </c>
      <c r="F14" s="43">
        <v>1</v>
      </c>
      <c r="G14" s="43"/>
      <c r="H14" s="43"/>
      <c r="I14" s="43"/>
      <c r="J14" s="43"/>
      <c r="K14" s="43" t="s">
        <v>374</v>
      </c>
      <c r="L14" s="42" t="s">
        <v>375</v>
      </c>
      <c r="M14" s="43" t="s">
        <v>374</v>
      </c>
      <c r="N14" s="53" t="s">
        <v>374</v>
      </c>
      <c r="O14" s="43" t="s">
        <v>374</v>
      </c>
      <c r="P14" s="53" t="s">
        <v>374</v>
      </c>
      <c r="Q14" s="43" t="s">
        <v>374</v>
      </c>
      <c r="R14" s="53" t="s">
        <v>374</v>
      </c>
      <c r="S14" s="43"/>
      <c r="T14" s="42"/>
      <c r="U14" s="43"/>
      <c r="V14" s="42"/>
      <c r="W14" s="43"/>
      <c r="X14" s="42"/>
      <c r="Y14" s="43"/>
      <c r="Z14" s="42"/>
    </row>
    <row r="15" spans="1:26" x14ac:dyDescent="0.45">
      <c r="A15" s="44">
        <f t="shared" si="0"/>
        <v>9</v>
      </c>
      <c r="B15" s="44" t="s">
        <v>360</v>
      </c>
      <c r="C15" s="44" t="s">
        <v>362</v>
      </c>
      <c r="D15" s="26">
        <v>44331</v>
      </c>
      <c r="E15" s="44">
        <v>9818574028</v>
      </c>
      <c r="F15" s="43">
        <v>1</v>
      </c>
      <c r="G15" s="43"/>
      <c r="H15" s="43"/>
      <c r="I15" s="43"/>
      <c r="J15" s="43"/>
      <c r="K15" s="43" t="s">
        <v>374</v>
      </c>
      <c r="L15" s="42" t="s">
        <v>375</v>
      </c>
      <c r="M15" s="43"/>
      <c r="N15" s="42"/>
      <c r="O15" s="43"/>
      <c r="P15" s="42"/>
      <c r="Q15" s="43"/>
      <c r="R15" s="42"/>
      <c r="S15" s="43"/>
      <c r="T15" s="42"/>
      <c r="U15" s="43"/>
      <c r="V15" s="42"/>
      <c r="W15" s="43"/>
      <c r="X15" s="42"/>
      <c r="Y15" s="43"/>
      <c r="Z15" s="42"/>
    </row>
    <row r="16" spans="1:26" x14ac:dyDescent="0.45">
      <c r="A16" s="44">
        <f t="shared" si="0"/>
        <v>10</v>
      </c>
      <c r="B16" s="44" t="s">
        <v>238</v>
      </c>
      <c r="C16" s="44" t="s">
        <v>363</v>
      </c>
      <c r="D16" s="26">
        <v>44331</v>
      </c>
      <c r="E16" s="46" t="s">
        <v>274</v>
      </c>
      <c r="F16" s="48"/>
      <c r="G16" s="48"/>
      <c r="H16" s="48"/>
      <c r="I16" s="48"/>
      <c r="J16" s="48"/>
      <c r="K16" s="43" t="s">
        <v>374</v>
      </c>
      <c r="L16" s="42" t="s">
        <v>375</v>
      </c>
      <c r="M16" s="43" t="s">
        <v>374</v>
      </c>
      <c r="N16" s="42" t="s">
        <v>375</v>
      </c>
      <c r="O16" s="43" t="s">
        <v>374</v>
      </c>
      <c r="P16" s="42" t="s">
        <v>375</v>
      </c>
      <c r="Q16" s="43" t="s">
        <v>374</v>
      </c>
      <c r="R16" s="42" t="s">
        <v>375</v>
      </c>
      <c r="S16" s="43"/>
      <c r="T16" s="42"/>
      <c r="U16" s="43"/>
      <c r="V16" s="42"/>
      <c r="W16" s="43"/>
      <c r="X16" s="42"/>
      <c r="Y16" s="43"/>
      <c r="Z16" s="42"/>
    </row>
    <row r="17" spans="1:26" x14ac:dyDescent="0.45">
      <c r="A17" s="44">
        <f t="shared" si="0"/>
        <v>11</v>
      </c>
      <c r="B17" s="44" t="s">
        <v>246</v>
      </c>
      <c r="C17" s="44" t="s">
        <v>364</v>
      </c>
      <c r="D17" s="26">
        <v>44340</v>
      </c>
      <c r="E17" s="44">
        <v>9917458901</v>
      </c>
      <c r="F17" s="43"/>
      <c r="G17" s="43"/>
      <c r="H17" s="43"/>
      <c r="I17" s="43"/>
      <c r="J17" s="43"/>
      <c r="K17" s="43" t="s">
        <v>374</v>
      </c>
      <c r="L17" s="53" t="s">
        <v>374</v>
      </c>
      <c r="M17" s="43" t="s">
        <v>374</v>
      </c>
      <c r="N17" s="59" t="s">
        <v>374</v>
      </c>
      <c r="O17" s="43" t="s">
        <v>374</v>
      </c>
      <c r="P17" s="61" t="s">
        <v>374</v>
      </c>
      <c r="Q17" s="43"/>
      <c r="R17" s="42"/>
      <c r="S17" s="43"/>
      <c r="T17" s="42"/>
      <c r="U17" s="43"/>
      <c r="V17" s="42"/>
      <c r="W17" s="43"/>
      <c r="X17" s="42"/>
      <c r="Y17" s="43"/>
      <c r="Z17" s="42"/>
    </row>
    <row r="18" spans="1:26" x14ac:dyDescent="0.45">
      <c r="A18" s="44">
        <f t="shared" si="0"/>
        <v>12</v>
      </c>
      <c r="B18" s="44" t="s">
        <v>271</v>
      </c>
      <c r="C18" s="44" t="s">
        <v>369</v>
      </c>
      <c r="D18" s="26">
        <v>44339</v>
      </c>
      <c r="E18" s="44">
        <v>9560997482</v>
      </c>
      <c r="F18" s="43">
        <v>2</v>
      </c>
      <c r="G18" s="43"/>
      <c r="H18" s="43"/>
      <c r="I18" s="43"/>
      <c r="J18" s="43"/>
      <c r="K18" s="43" t="s">
        <v>374</v>
      </c>
      <c r="L18" s="47" t="s">
        <v>374</v>
      </c>
      <c r="M18" s="43" t="s">
        <v>374</v>
      </c>
      <c r="N18" s="53" t="s">
        <v>374</v>
      </c>
      <c r="O18" s="43" t="s">
        <v>374</v>
      </c>
      <c r="P18" s="61" t="s">
        <v>374</v>
      </c>
      <c r="Q18" s="43" t="s">
        <v>374</v>
      </c>
      <c r="R18" s="62" t="s">
        <v>374</v>
      </c>
      <c r="S18" s="43" t="s">
        <v>374</v>
      </c>
      <c r="T18" s="62" t="s">
        <v>374</v>
      </c>
      <c r="U18" s="43"/>
      <c r="V18" s="42"/>
      <c r="W18" s="43"/>
      <c r="X18" s="42"/>
      <c r="Y18" s="43"/>
      <c r="Z18" s="42"/>
    </row>
    <row r="19" spans="1:26" x14ac:dyDescent="0.45">
      <c r="A19" s="44">
        <f t="shared" si="0"/>
        <v>13</v>
      </c>
      <c r="B19" s="44" t="s">
        <v>259</v>
      </c>
      <c r="C19" s="44" t="s">
        <v>369</v>
      </c>
      <c r="D19" s="26">
        <v>44335</v>
      </c>
      <c r="E19" s="44">
        <v>9560069167</v>
      </c>
      <c r="F19" s="43">
        <v>1</v>
      </c>
      <c r="G19" s="43"/>
      <c r="H19" s="43"/>
      <c r="I19" s="43"/>
      <c r="J19" s="43"/>
      <c r="K19" s="43" t="s">
        <v>374</v>
      </c>
      <c r="L19" s="47" t="s">
        <v>374</v>
      </c>
      <c r="M19" s="43" t="s">
        <v>374</v>
      </c>
      <c r="N19" s="53" t="s">
        <v>374</v>
      </c>
      <c r="O19" s="43" t="s">
        <v>374</v>
      </c>
      <c r="P19" s="61" t="s">
        <v>374</v>
      </c>
      <c r="Q19" s="43" t="s">
        <v>374</v>
      </c>
      <c r="R19" s="61" t="s">
        <v>374</v>
      </c>
      <c r="S19" s="43" t="s">
        <v>374</v>
      </c>
      <c r="T19" s="61" t="s">
        <v>374</v>
      </c>
      <c r="U19" s="43"/>
      <c r="V19" s="42"/>
      <c r="W19" s="43"/>
      <c r="X19" s="42"/>
      <c r="Y19" s="43"/>
      <c r="Z19" s="42"/>
    </row>
    <row r="20" spans="1:26" x14ac:dyDescent="0.45">
      <c r="A20" s="44">
        <f t="shared" si="0"/>
        <v>14</v>
      </c>
      <c r="B20" s="44" t="s">
        <v>275</v>
      </c>
      <c r="C20" s="44" t="s">
        <v>366</v>
      </c>
      <c r="D20" s="26">
        <v>44340</v>
      </c>
      <c r="E20" s="44">
        <v>9466714797</v>
      </c>
      <c r="F20" s="43">
        <v>1</v>
      </c>
      <c r="G20" s="43"/>
      <c r="H20" s="43"/>
      <c r="I20" s="43"/>
      <c r="J20" s="43"/>
      <c r="K20" s="43" t="s">
        <v>374</v>
      </c>
      <c r="L20" s="42" t="s">
        <v>375</v>
      </c>
      <c r="M20" s="43" t="s">
        <v>374</v>
      </c>
      <c r="N20" s="60" t="s">
        <v>374</v>
      </c>
      <c r="O20" s="43" t="s">
        <v>374</v>
      </c>
      <c r="P20" s="60" t="s">
        <v>374</v>
      </c>
      <c r="Q20" s="43" t="s">
        <v>374</v>
      </c>
      <c r="R20" s="60" t="s">
        <v>374</v>
      </c>
      <c r="S20" s="43"/>
      <c r="T20" s="42"/>
      <c r="U20" s="43"/>
      <c r="V20" s="42"/>
      <c r="W20" s="43"/>
      <c r="X20" s="42"/>
      <c r="Y20" s="43"/>
      <c r="Z20" s="42"/>
    </row>
    <row r="21" spans="1:26" x14ac:dyDescent="0.45">
      <c r="A21" s="44">
        <f t="shared" si="0"/>
        <v>15</v>
      </c>
      <c r="B21" s="44" t="s">
        <v>281</v>
      </c>
      <c r="C21" s="44" t="s">
        <v>369</v>
      </c>
      <c r="D21" s="26">
        <v>44343</v>
      </c>
      <c r="E21" s="44">
        <v>9958598105</v>
      </c>
      <c r="F21" s="43">
        <v>1</v>
      </c>
      <c r="G21" s="43"/>
      <c r="H21" s="43"/>
      <c r="I21" s="43"/>
      <c r="J21" s="43"/>
      <c r="K21" s="43" t="s">
        <v>374</v>
      </c>
      <c r="L21" s="47" t="s">
        <v>374</v>
      </c>
      <c r="M21" s="43" t="s">
        <v>374</v>
      </c>
      <c r="N21" s="60" t="s">
        <v>374</v>
      </c>
      <c r="O21" s="43" t="s">
        <v>374</v>
      </c>
      <c r="P21" s="60" t="s">
        <v>374</v>
      </c>
      <c r="Q21" s="43" t="s">
        <v>374</v>
      </c>
      <c r="R21" s="60" t="s">
        <v>374</v>
      </c>
      <c r="S21" s="43"/>
      <c r="T21" s="42"/>
      <c r="U21" s="43"/>
      <c r="V21" s="42"/>
      <c r="W21" s="43"/>
      <c r="X21" s="42"/>
      <c r="Y21" s="43"/>
      <c r="Z21" s="42"/>
    </row>
    <row r="22" spans="1:26" x14ac:dyDescent="0.45">
      <c r="A22" s="44">
        <f t="shared" si="0"/>
        <v>16</v>
      </c>
      <c r="B22" s="44" t="s">
        <v>282</v>
      </c>
      <c r="C22" s="44" t="s">
        <v>369</v>
      </c>
      <c r="D22" s="26">
        <v>44344</v>
      </c>
      <c r="E22" s="44">
        <v>9650848608</v>
      </c>
      <c r="F22" s="43"/>
      <c r="G22" s="43"/>
      <c r="H22" s="43"/>
      <c r="I22" s="43"/>
      <c r="J22" s="43"/>
      <c r="K22" s="43" t="s">
        <v>374</v>
      </c>
      <c r="L22" s="42" t="s">
        <v>375</v>
      </c>
      <c r="M22" s="43"/>
      <c r="N22" s="42"/>
      <c r="O22" s="43"/>
      <c r="P22" s="42"/>
      <c r="Q22" s="43"/>
      <c r="R22" s="42"/>
      <c r="S22" s="43"/>
      <c r="T22" s="42"/>
      <c r="U22" s="43"/>
      <c r="V22" s="42"/>
      <c r="W22" s="43"/>
      <c r="X22" s="42"/>
      <c r="Y22" s="43"/>
      <c r="Z22" s="42"/>
    </row>
    <row r="23" spans="1:26" x14ac:dyDescent="0.45">
      <c r="A23" s="44">
        <f t="shared" si="0"/>
        <v>17</v>
      </c>
      <c r="B23" s="44" t="s">
        <v>283</v>
      </c>
      <c r="C23" s="44" t="s">
        <v>366</v>
      </c>
      <c r="D23" s="26">
        <v>44344</v>
      </c>
      <c r="E23" s="44">
        <v>8168614337</v>
      </c>
      <c r="F23" s="43">
        <v>2</v>
      </c>
      <c r="G23" s="43"/>
      <c r="H23" s="43"/>
      <c r="I23" s="43"/>
      <c r="J23" s="43"/>
      <c r="K23" s="43" t="s">
        <v>374</v>
      </c>
      <c r="L23" s="42" t="s">
        <v>375</v>
      </c>
      <c r="M23" s="43" t="s">
        <v>374</v>
      </c>
      <c r="N23" s="59" t="s">
        <v>374</v>
      </c>
      <c r="O23" s="43" t="s">
        <v>374</v>
      </c>
      <c r="P23" s="62" t="s">
        <v>374</v>
      </c>
      <c r="Q23" s="43"/>
      <c r="R23" s="42"/>
      <c r="S23" s="43"/>
      <c r="T23" s="42"/>
      <c r="U23" s="43"/>
      <c r="V23" s="42"/>
      <c r="W23" s="43"/>
      <c r="X23" s="42"/>
      <c r="Y23" s="43"/>
      <c r="Z23" s="42"/>
    </row>
    <row r="24" spans="1:26" x14ac:dyDescent="0.45">
      <c r="A24" s="44">
        <f t="shared" si="0"/>
        <v>18</v>
      </c>
      <c r="B24" s="44" t="s">
        <v>293</v>
      </c>
      <c r="C24" s="44" t="s">
        <v>371</v>
      </c>
      <c r="D24" s="26">
        <v>44351</v>
      </c>
      <c r="E24" s="44">
        <v>9996121237</v>
      </c>
      <c r="F24" s="43">
        <v>1</v>
      </c>
      <c r="G24" s="43"/>
      <c r="H24" s="43"/>
      <c r="I24" s="43"/>
      <c r="J24" s="43"/>
      <c r="K24" s="43"/>
      <c r="L24" s="42"/>
      <c r="M24" s="43" t="s">
        <v>374</v>
      </c>
      <c r="N24" s="47" t="s">
        <v>374</v>
      </c>
      <c r="O24" s="43" t="s">
        <v>374</v>
      </c>
      <c r="P24" s="60" t="s">
        <v>374</v>
      </c>
      <c r="Q24" s="43" t="s">
        <v>374</v>
      </c>
      <c r="R24" s="62" t="s">
        <v>374</v>
      </c>
      <c r="S24" s="43"/>
      <c r="T24" s="42"/>
      <c r="U24" s="43"/>
      <c r="V24" s="42"/>
      <c r="W24" s="43"/>
      <c r="X24" s="42"/>
      <c r="Y24" s="43"/>
      <c r="Z24" s="42"/>
    </row>
    <row r="25" spans="1:26" x14ac:dyDescent="0.45">
      <c r="A25" s="44">
        <f t="shared" si="0"/>
        <v>19</v>
      </c>
      <c r="B25" s="44" t="s">
        <v>320</v>
      </c>
      <c r="C25" s="44" t="s">
        <v>297</v>
      </c>
      <c r="D25" s="26">
        <v>44350</v>
      </c>
      <c r="E25" s="20">
        <v>9811660546</v>
      </c>
      <c r="F25" s="38"/>
      <c r="G25" s="38"/>
      <c r="H25" s="38"/>
      <c r="I25" s="38"/>
      <c r="J25" s="38"/>
      <c r="K25" s="43"/>
      <c r="L25" s="42"/>
      <c r="M25" s="43" t="s">
        <v>374</v>
      </c>
      <c r="N25" s="59" t="s">
        <v>374</v>
      </c>
      <c r="O25" s="43" t="s">
        <v>374</v>
      </c>
      <c r="P25" s="59" t="s">
        <v>374</v>
      </c>
      <c r="Q25" s="43" t="s">
        <v>374</v>
      </c>
      <c r="R25" s="59" t="s">
        <v>374</v>
      </c>
      <c r="S25" s="43" t="s">
        <v>374</v>
      </c>
      <c r="T25" s="59" t="s">
        <v>374</v>
      </c>
      <c r="U25" s="43"/>
      <c r="V25" s="42"/>
      <c r="W25" s="43"/>
      <c r="X25" s="42"/>
      <c r="Y25" s="43"/>
      <c r="Z25" s="42"/>
    </row>
    <row r="26" spans="1:26" x14ac:dyDescent="0.45">
      <c r="A26" s="44">
        <f t="shared" si="0"/>
        <v>20</v>
      </c>
      <c r="B26" s="44" t="s">
        <v>326</v>
      </c>
      <c r="C26" s="44" t="s">
        <v>297</v>
      </c>
      <c r="D26" s="26">
        <v>44351</v>
      </c>
      <c r="E26" s="20">
        <v>9873567535</v>
      </c>
      <c r="F26" s="38">
        <v>2</v>
      </c>
      <c r="G26" s="38"/>
      <c r="H26" s="38"/>
      <c r="I26" s="38"/>
      <c r="J26" s="38"/>
      <c r="K26" s="43"/>
      <c r="L26" s="42"/>
      <c r="M26" s="43" t="s">
        <v>374</v>
      </c>
      <c r="N26" s="42" t="s">
        <v>375</v>
      </c>
      <c r="O26" s="43" t="s">
        <v>374</v>
      </c>
      <c r="P26" s="59" t="s">
        <v>374</v>
      </c>
      <c r="Q26" s="43" t="s">
        <v>374</v>
      </c>
      <c r="R26" s="62" t="s">
        <v>374</v>
      </c>
      <c r="S26" s="43"/>
      <c r="T26" s="42"/>
      <c r="U26" s="43"/>
      <c r="V26" s="42"/>
      <c r="W26" s="43"/>
      <c r="X26" s="42"/>
      <c r="Y26" s="43"/>
      <c r="Z26" s="42"/>
    </row>
    <row r="27" spans="1:26" x14ac:dyDescent="0.45">
      <c r="A27" s="44">
        <f t="shared" si="0"/>
        <v>21</v>
      </c>
      <c r="B27" s="20" t="s">
        <v>376</v>
      </c>
      <c r="C27" s="20" t="s">
        <v>369</v>
      </c>
      <c r="D27" s="26">
        <v>44367</v>
      </c>
      <c r="E27" s="20">
        <v>9899230367</v>
      </c>
      <c r="F27" s="43">
        <v>1</v>
      </c>
      <c r="G27" s="38"/>
      <c r="H27" s="38"/>
      <c r="I27" s="38"/>
      <c r="J27" s="38"/>
      <c r="K27" s="43"/>
      <c r="L27" s="42"/>
      <c r="M27" s="43" t="s">
        <v>374</v>
      </c>
      <c r="N27" s="59" t="s">
        <v>374</v>
      </c>
      <c r="O27" s="43" t="s">
        <v>374</v>
      </c>
      <c r="P27" s="62" t="s">
        <v>374</v>
      </c>
      <c r="Q27" s="43"/>
      <c r="R27" s="42"/>
      <c r="S27" s="43"/>
      <c r="T27" s="42"/>
      <c r="U27" s="43"/>
      <c r="V27" s="42"/>
      <c r="W27" s="43"/>
      <c r="X27" s="42"/>
      <c r="Y27" s="43"/>
      <c r="Z27" s="42"/>
    </row>
    <row r="28" spans="1:26" x14ac:dyDescent="0.45">
      <c r="A28" s="44">
        <f t="shared" si="0"/>
        <v>22</v>
      </c>
      <c r="B28" s="20" t="s">
        <v>223</v>
      </c>
      <c r="C28" s="20" t="s">
        <v>369</v>
      </c>
      <c r="D28" s="26">
        <v>44372</v>
      </c>
      <c r="E28" s="20">
        <v>9958057450</v>
      </c>
      <c r="F28" s="43">
        <v>2</v>
      </c>
      <c r="G28" s="38"/>
      <c r="H28" s="38"/>
      <c r="I28" s="38"/>
      <c r="J28" s="38"/>
      <c r="K28" s="43"/>
      <c r="L28" s="42"/>
      <c r="M28" s="43" t="s">
        <v>374</v>
      </c>
      <c r="N28" s="59" t="s">
        <v>374</v>
      </c>
      <c r="O28" s="43" t="s">
        <v>374</v>
      </c>
      <c r="P28" s="62" t="s">
        <v>374</v>
      </c>
      <c r="Q28" s="43"/>
      <c r="R28" s="42"/>
      <c r="S28" s="43"/>
      <c r="T28" s="42"/>
      <c r="U28" s="43"/>
      <c r="V28" s="42"/>
      <c r="W28" s="43"/>
      <c r="X28" s="42"/>
      <c r="Y28" s="43"/>
      <c r="Z28" s="42"/>
    </row>
    <row r="29" spans="1:26" x14ac:dyDescent="0.45">
      <c r="A29" s="44">
        <f t="shared" si="0"/>
        <v>23</v>
      </c>
      <c r="B29" s="20" t="s">
        <v>442</v>
      </c>
      <c r="C29" s="20" t="s">
        <v>369</v>
      </c>
      <c r="D29" s="26">
        <v>44376</v>
      </c>
      <c r="E29">
        <v>7042022889</v>
      </c>
      <c r="F29" s="43">
        <v>1</v>
      </c>
      <c r="G29" s="38"/>
      <c r="H29" s="38"/>
      <c r="I29" s="38"/>
      <c r="J29" s="38"/>
      <c r="K29" s="43"/>
      <c r="L29" s="42"/>
      <c r="M29" s="43" t="s">
        <v>374</v>
      </c>
      <c r="N29" s="59" t="s">
        <v>374</v>
      </c>
      <c r="O29" s="43"/>
      <c r="P29" s="42"/>
      <c r="Q29" s="43"/>
      <c r="R29" s="42"/>
      <c r="S29" s="43"/>
      <c r="T29" s="42"/>
      <c r="U29" s="43"/>
      <c r="V29" s="42"/>
      <c r="W29" s="43"/>
      <c r="X29" s="42"/>
      <c r="Y29" s="43"/>
      <c r="Z29" s="42"/>
    </row>
    <row r="30" spans="1:26" x14ac:dyDescent="0.45">
      <c r="A30" s="44">
        <f t="shared" si="0"/>
        <v>24</v>
      </c>
      <c r="B30" s="20" t="s">
        <v>430</v>
      </c>
      <c r="C30" s="20" t="s">
        <v>366</v>
      </c>
      <c r="D30" s="26">
        <v>44380</v>
      </c>
      <c r="E30" s="20">
        <v>8950934480</v>
      </c>
      <c r="F30" s="43"/>
      <c r="G30" s="38"/>
      <c r="H30" s="38"/>
      <c r="I30" s="38"/>
      <c r="J30" s="38"/>
      <c r="K30" s="43"/>
      <c r="L30" s="42"/>
      <c r="M30" s="43"/>
      <c r="N30" s="42"/>
      <c r="O30" s="43" t="s">
        <v>374</v>
      </c>
      <c r="P30" s="60" t="s">
        <v>374</v>
      </c>
      <c r="Q30" s="43"/>
      <c r="R30" s="42"/>
      <c r="S30" s="43" t="s">
        <v>374</v>
      </c>
      <c r="T30" s="62" t="s">
        <v>374</v>
      </c>
      <c r="U30" s="43"/>
      <c r="V30" s="42"/>
      <c r="W30" s="43"/>
      <c r="X30" s="42"/>
      <c r="Y30" s="43"/>
      <c r="Z30" s="42"/>
    </row>
    <row r="31" spans="1:26" x14ac:dyDescent="0.45">
      <c r="A31" s="44">
        <f t="shared" si="0"/>
        <v>25</v>
      </c>
      <c r="B31" s="20" t="s">
        <v>432</v>
      </c>
      <c r="C31" s="20" t="s">
        <v>433</v>
      </c>
      <c r="D31" s="26">
        <v>44378</v>
      </c>
      <c r="E31">
        <v>9996590668</v>
      </c>
      <c r="F31" s="43">
        <v>2</v>
      </c>
      <c r="G31" s="38"/>
      <c r="H31" s="38"/>
      <c r="I31" s="38"/>
      <c r="J31" s="38"/>
      <c r="K31" s="43"/>
      <c r="L31" s="42"/>
      <c r="M31" s="43"/>
      <c r="N31" s="42"/>
      <c r="O31" s="43" t="s">
        <v>374</v>
      </c>
      <c r="P31" s="60" t="s">
        <v>374</v>
      </c>
      <c r="Q31" s="43" t="s">
        <v>374</v>
      </c>
      <c r="R31" s="62" t="s">
        <v>374</v>
      </c>
      <c r="S31" s="43" t="s">
        <v>374</v>
      </c>
      <c r="T31" s="62" t="s">
        <v>374</v>
      </c>
      <c r="U31" s="43" t="s">
        <v>374</v>
      </c>
      <c r="V31" s="62" t="s">
        <v>374</v>
      </c>
      <c r="W31" s="43"/>
      <c r="X31" s="42"/>
      <c r="Y31" s="43"/>
      <c r="Z31" s="42"/>
    </row>
    <row r="32" spans="1:26" x14ac:dyDescent="0.45">
      <c r="A32">
        <f t="shared" si="0"/>
        <v>26</v>
      </c>
      <c r="B32" t="s">
        <v>487</v>
      </c>
      <c r="C32" s="20" t="s">
        <v>366</v>
      </c>
      <c r="D32" s="26">
        <v>44386</v>
      </c>
      <c r="E32">
        <v>9254178910</v>
      </c>
      <c r="F32" s="43"/>
      <c r="G32" s="38"/>
      <c r="H32" s="38"/>
      <c r="I32" s="38"/>
      <c r="J32" s="38"/>
      <c r="K32" s="43"/>
      <c r="L32" s="42"/>
      <c r="M32" s="43"/>
      <c r="N32" s="42"/>
      <c r="O32" s="43" t="s">
        <v>374</v>
      </c>
      <c r="P32" s="61" t="s">
        <v>374</v>
      </c>
      <c r="Q32" s="43"/>
      <c r="R32" s="42"/>
      <c r="S32" s="43"/>
      <c r="T32" s="42"/>
      <c r="U32" s="43"/>
      <c r="V32" s="42"/>
      <c r="W32" s="43"/>
      <c r="X32" s="42"/>
      <c r="Y32" s="43"/>
      <c r="Z32" s="42"/>
    </row>
    <row r="33" spans="1:26" x14ac:dyDescent="0.45">
      <c r="A33" s="44">
        <f t="shared" si="0"/>
        <v>27</v>
      </c>
      <c r="B33" s="20" t="s">
        <v>447</v>
      </c>
      <c r="C33" s="20" t="s">
        <v>297</v>
      </c>
      <c r="D33" s="26">
        <v>44398</v>
      </c>
      <c r="E33">
        <v>9811702512</v>
      </c>
      <c r="F33" s="43"/>
      <c r="G33" s="38"/>
      <c r="H33" s="38"/>
      <c r="I33" s="38"/>
      <c r="J33" s="38"/>
      <c r="K33" s="43"/>
      <c r="L33" s="42"/>
      <c r="M33" s="43"/>
      <c r="N33" s="42"/>
      <c r="O33" s="43" t="s">
        <v>374</v>
      </c>
      <c r="P33" s="61" t="s">
        <v>374</v>
      </c>
      <c r="Q33" s="43"/>
      <c r="R33" s="42"/>
      <c r="S33" s="43"/>
      <c r="T33" s="42"/>
      <c r="U33" s="43"/>
      <c r="V33" s="42"/>
      <c r="W33" s="43"/>
      <c r="X33" s="42"/>
      <c r="Y33" s="43"/>
      <c r="Z33" s="42"/>
    </row>
    <row r="34" spans="1:26" x14ac:dyDescent="0.45">
      <c r="A34" s="44">
        <f t="shared" si="0"/>
        <v>28</v>
      </c>
      <c r="B34" s="20" t="s">
        <v>452</v>
      </c>
      <c r="C34" s="20" t="s">
        <v>366</v>
      </c>
      <c r="D34" s="27">
        <v>44398</v>
      </c>
      <c r="E34">
        <v>9416012722</v>
      </c>
      <c r="F34" s="43"/>
      <c r="G34" s="38"/>
      <c r="H34" s="38"/>
      <c r="I34" s="38"/>
      <c r="J34" s="38"/>
      <c r="K34" s="43"/>
      <c r="L34" s="42"/>
      <c r="M34" s="43"/>
      <c r="N34" s="42"/>
      <c r="O34" s="43" t="s">
        <v>374</v>
      </c>
      <c r="P34" s="61" t="s">
        <v>374</v>
      </c>
      <c r="Q34" s="43"/>
      <c r="R34" s="42"/>
      <c r="S34" s="43"/>
      <c r="T34" s="42"/>
      <c r="U34" s="43"/>
      <c r="V34" s="42"/>
      <c r="W34" s="43"/>
      <c r="X34" s="42"/>
      <c r="Y34" s="43"/>
      <c r="Z34" s="42"/>
    </row>
    <row r="35" spans="1:26" x14ac:dyDescent="0.45">
      <c r="A35" s="44">
        <f t="shared" si="0"/>
        <v>29</v>
      </c>
      <c r="B35" s="20" t="s">
        <v>446</v>
      </c>
      <c r="C35" s="20" t="s">
        <v>366</v>
      </c>
      <c r="D35" s="27">
        <v>44398</v>
      </c>
      <c r="E35">
        <v>9034921031</v>
      </c>
      <c r="F35" s="43"/>
      <c r="G35" s="38"/>
      <c r="H35" s="38"/>
      <c r="I35" s="38"/>
      <c r="J35" s="38"/>
      <c r="K35" s="43"/>
      <c r="L35" s="42"/>
      <c r="M35" s="43"/>
      <c r="N35" s="42"/>
      <c r="O35" s="43" t="s">
        <v>374</v>
      </c>
      <c r="P35" s="61" t="s">
        <v>374</v>
      </c>
      <c r="Q35" s="43"/>
      <c r="R35" s="42"/>
      <c r="S35" s="43"/>
      <c r="T35" s="42"/>
      <c r="U35" s="43"/>
      <c r="V35" s="42"/>
      <c r="W35" s="43"/>
      <c r="X35" s="42"/>
      <c r="Y35" s="43"/>
      <c r="Z35" s="42"/>
    </row>
    <row r="36" spans="1:26" x14ac:dyDescent="0.45">
      <c r="A36" s="44">
        <f t="shared" si="0"/>
        <v>30</v>
      </c>
      <c r="B36" s="20" t="s">
        <v>240</v>
      </c>
      <c r="C36" s="20" t="s">
        <v>297</v>
      </c>
      <c r="D36" s="27">
        <v>44407</v>
      </c>
      <c r="E36">
        <v>8700869875</v>
      </c>
      <c r="F36" s="43"/>
      <c r="G36" s="38"/>
      <c r="H36" s="38"/>
      <c r="I36" s="38"/>
      <c r="J36" s="38"/>
      <c r="K36" s="43"/>
      <c r="L36" s="42"/>
      <c r="M36" s="43"/>
      <c r="N36" s="42"/>
      <c r="O36" s="43" t="s">
        <v>374</v>
      </c>
      <c r="P36" s="62" t="s">
        <v>374</v>
      </c>
      <c r="Q36" s="43"/>
      <c r="R36" s="42"/>
      <c r="S36" s="43"/>
      <c r="T36" s="42"/>
      <c r="U36" s="43"/>
      <c r="V36" s="42"/>
      <c r="W36" s="43"/>
      <c r="X36" s="42"/>
      <c r="Y36" s="43"/>
      <c r="Z36" s="42"/>
    </row>
    <row r="37" spans="1:26" x14ac:dyDescent="0.45">
      <c r="A37" s="44">
        <f t="shared" si="0"/>
        <v>31</v>
      </c>
      <c r="B37" t="s">
        <v>460</v>
      </c>
      <c r="C37" s="20" t="s">
        <v>297</v>
      </c>
      <c r="D37" s="27">
        <v>44416</v>
      </c>
      <c r="E37">
        <v>9899381838</v>
      </c>
      <c r="F37" s="43"/>
      <c r="G37" s="38"/>
      <c r="H37" s="38"/>
      <c r="I37" s="38"/>
      <c r="J37" s="38"/>
      <c r="K37" s="43"/>
      <c r="L37" s="42"/>
      <c r="M37" s="43"/>
      <c r="N37" s="42"/>
      <c r="O37" s="43"/>
      <c r="P37" s="43"/>
      <c r="Q37" s="43" t="s">
        <v>374</v>
      </c>
      <c r="R37" s="62" t="s">
        <v>374</v>
      </c>
      <c r="S37" s="43" t="s">
        <v>374</v>
      </c>
      <c r="T37" s="62" t="s">
        <v>374</v>
      </c>
      <c r="U37" s="43"/>
      <c r="V37" s="42"/>
      <c r="W37" s="43"/>
      <c r="X37" s="42"/>
      <c r="Y37" s="43"/>
      <c r="Z37" s="42"/>
    </row>
    <row r="38" spans="1:26" x14ac:dyDescent="0.45">
      <c r="A38" s="44">
        <f t="shared" si="0"/>
        <v>32</v>
      </c>
      <c r="B38" s="44" t="s">
        <v>299</v>
      </c>
      <c r="C38" s="20" t="s">
        <v>464</v>
      </c>
      <c r="D38" s="27">
        <v>44412</v>
      </c>
      <c r="E38">
        <v>9343055505</v>
      </c>
      <c r="F38" s="43"/>
      <c r="G38" s="38"/>
      <c r="H38" s="38"/>
      <c r="I38" s="38"/>
      <c r="J38" s="38"/>
      <c r="K38" s="43"/>
      <c r="L38" s="42"/>
      <c r="M38" s="43"/>
      <c r="N38" s="42"/>
      <c r="O38" s="43"/>
      <c r="P38" s="43"/>
      <c r="Q38" s="43" t="s">
        <v>374</v>
      </c>
      <c r="R38" s="62" t="s">
        <v>374</v>
      </c>
      <c r="S38" s="43"/>
      <c r="T38" s="42"/>
      <c r="U38" s="43"/>
      <c r="V38" s="42"/>
      <c r="W38" s="43"/>
      <c r="X38" s="42"/>
      <c r="Y38" s="43"/>
      <c r="Z38" s="42"/>
    </row>
    <row r="39" spans="1:26" x14ac:dyDescent="0.45">
      <c r="A39" s="44">
        <f t="shared" si="0"/>
        <v>33</v>
      </c>
      <c r="B39" t="s">
        <v>244</v>
      </c>
      <c r="C39" s="20" t="s">
        <v>369</v>
      </c>
      <c r="D39" s="27">
        <v>44413</v>
      </c>
      <c r="E39">
        <v>9711753021</v>
      </c>
      <c r="F39" s="43">
        <v>1</v>
      </c>
      <c r="G39" s="38"/>
      <c r="H39" s="38"/>
      <c r="I39" s="38"/>
      <c r="J39" s="38"/>
      <c r="K39" s="43"/>
      <c r="L39" s="42"/>
      <c r="M39" s="43"/>
      <c r="N39" s="42"/>
      <c r="O39" s="43"/>
      <c r="P39" s="42"/>
      <c r="Q39" s="43" t="s">
        <v>374</v>
      </c>
      <c r="R39" s="62" t="s">
        <v>374</v>
      </c>
      <c r="S39" s="43" t="s">
        <v>374</v>
      </c>
      <c r="T39" s="62" t="s">
        <v>374</v>
      </c>
      <c r="U39" s="43"/>
      <c r="V39" s="42"/>
      <c r="W39" s="43"/>
      <c r="X39" s="42"/>
      <c r="Y39" s="43"/>
      <c r="Z39" s="42"/>
    </row>
    <row r="40" spans="1:26" x14ac:dyDescent="0.45">
      <c r="A40">
        <f t="shared" si="0"/>
        <v>34</v>
      </c>
      <c r="B40" t="s">
        <v>365</v>
      </c>
      <c r="C40" s="20" t="s">
        <v>369</v>
      </c>
      <c r="D40" s="27">
        <v>44426</v>
      </c>
      <c r="E40">
        <v>9899149980</v>
      </c>
      <c r="F40" s="43"/>
      <c r="G40" s="38"/>
      <c r="H40" s="38"/>
      <c r="I40" s="38"/>
      <c r="J40" s="38"/>
      <c r="K40" s="43"/>
      <c r="L40" s="42"/>
      <c r="M40" s="43"/>
      <c r="N40" s="42"/>
      <c r="O40" s="43"/>
      <c r="P40" s="42"/>
      <c r="Q40" s="43" t="s">
        <v>374</v>
      </c>
      <c r="R40" s="62" t="s">
        <v>374</v>
      </c>
      <c r="S40" s="43"/>
      <c r="T40" s="42"/>
      <c r="U40" s="43"/>
      <c r="V40" s="42"/>
      <c r="W40" s="43"/>
      <c r="X40" s="42"/>
      <c r="Y40" s="43"/>
      <c r="Z40" s="42"/>
    </row>
    <row r="41" spans="1:26" x14ac:dyDescent="0.45">
      <c r="A41">
        <f t="shared" si="0"/>
        <v>35</v>
      </c>
      <c r="B41" t="s">
        <v>489</v>
      </c>
      <c r="C41" s="20" t="s">
        <v>369</v>
      </c>
      <c r="D41" s="27">
        <v>44426</v>
      </c>
      <c r="F41" s="43"/>
      <c r="G41" s="38"/>
      <c r="H41" s="38"/>
      <c r="I41" s="38"/>
      <c r="J41" s="38"/>
      <c r="K41" s="43"/>
      <c r="L41" s="42"/>
      <c r="M41" s="43"/>
      <c r="N41" s="42"/>
      <c r="O41" s="43"/>
      <c r="P41" s="42"/>
      <c r="Q41" s="43" t="s">
        <v>374</v>
      </c>
      <c r="R41" s="62" t="s">
        <v>374</v>
      </c>
      <c r="S41" s="43"/>
      <c r="T41" s="42"/>
      <c r="U41" s="43"/>
      <c r="V41" s="42"/>
      <c r="W41" s="43"/>
      <c r="X41" s="42"/>
      <c r="Y41" s="43"/>
      <c r="Z41" s="42"/>
    </row>
    <row r="42" spans="1:26" x14ac:dyDescent="0.45">
      <c r="A42">
        <f t="shared" si="0"/>
        <v>36</v>
      </c>
      <c r="B42" t="s">
        <v>497</v>
      </c>
      <c r="C42" s="20" t="s">
        <v>366</v>
      </c>
      <c r="D42" s="27">
        <v>44435</v>
      </c>
      <c r="F42" s="43"/>
      <c r="G42" s="38"/>
      <c r="H42" s="38"/>
      <c r="I42" s="38"/>
      <c r="J42" s="38"/>
      <c r="K42" s="43"/>
      <c r="L42" s="42"/>
      <c r="M42" s="43"/>
      <c r="N42" s="42"/>
      <c r="O42" s="43"/>
      <c r="P42" s="42"/>
      <c r="Q42" s="43" t="s">
        <v>374</v>
      </c>
      <c r="R42" s="62" t="s">
        <v>374</v>
      </c>
      <c r="S42" s="43"/>
      <c r="T42" s="42"/>
      <c r="U42" s="43"/>
      <c r="V42" s="42"/>
      <c r="W42" s="43"/>
      <c r="X42" s="42"/>
      <c r="Y42" s="43"/>
      <c r="Z42" s="42"/>
    </row>
    <row r="43" spans="1:26" x14ac:dyDescent="0.45">
      <c r="A43">
        <f t="shared" si="0"/>
        <v>37</v>
      </c>
      <c r="B43" t="s">
        <v>507</v>
      </c>
      <c r="C43" t="s">
        <v>297</v>
      </c>
      <c r="D43" s="27">
        <v>44445</v>
      </c>
      <c r="F43" s="43"/>
      <c r="G43" s="38"/>
      <c r="H43" s="38"/>
      <c r="I43" s="38"/>
      <c r="J43" s="38"/>
      <c r="K43" s="43"/>
      <c r="L43" s="42"/>
      <c r="M43" s="43"/>
      <c r="N43" s="42"/>
      <c r="O43" s="43"/>
      <c r="P43" s="42"/>
      <c r="Q43" s="43" t="s">
        <v>374</v>
      </c>
      <c r="R43" s="62" t="s">
        <v>374</v>
      </c>
      <c r="S43" s="43"/>
      <c r="T43" s="42"/>
      <c r="U43" s="43"/>
      <c r="V43" s="42"/>
      <c r="W43" s="43"/>
      <c r="X43" s="42"/>
      <c r="Y43" s="43"/>
      <c r="Z43" s="42"/>
    </row>
    <row r="44" spans="1:26" x14ac:dyDescent="0.45">
      <c r="A44">
        <f t="shared" si="0"/>
        <v>38</v>
      </c>
      <c r="B44" t="s">
        <v>506</v>
      </c>
      <c r="C44" t="s">
        <v>366</v>
      </c>
      <c r="D44" s="27">
        <v>44445</v>
      </c>
      <c r="F44" s="43"/>
      <c r="G44" s="38"/>
      <c r="H44" s="38"/>
      <c r="I44" s="38"/>
      <c r="J44" s="38"/>
      <c r="K44" s="43"/>
      <c r="L44" s="42"/>
      <c r="M44" s="43"/>
      <c r="N44" s="42"/>
      <c r="O44" s="43"/>
      <c r="P44" s="42"/>
      <c r="Q44" s="43" t="s">
        <v>374</v>
      </c>
      <c r="R44" s="62" t="s">
        <v>374</v>
      </c>
      <c r="S44" s="43"/>
      <c r="T44" s="42"/>
      <c r="U44" s="43"/>
      <c r="V44" s="42"/>
      <c r="W44" s="43"/>
      <c r="X44" s="42"/>
      <c r="Y44" s="43"/>
      <c r="Z44" s="42"/>
    </row>
    <row r="45" spans="1:26" x14ac:dyDescent="0.45">
      <c r="A45">
        <f t="shared" si="0"/>
        <v>39</v>
      </c>
      <c r="B45" t="s">
        <v>526</v>
      </c>
      <c r="C45" t="s">
        <v>508</v>
      </c>
      <c r="D45" s="27">
        <v>44445</v>
      </c>
      <c r="F45" s="43"/>
      <c r="G45" s="38"/>
      <c r="H45" s="38"/>
      <c r="I45" s="38"/>
      <c r="J45" s="38"/>
      <c r="K45" s="43"/>
      <c r="L45" s="42"/>
      <c r="M45" s="43"/>
      <c r="N45" s="42"/>
      <c r="O45" s="43"/>
      <c r="P45" s="42"/>
      <c r="Q45" s="43" t="s">
        <v>374</v>
      </c>
      <c r="R45" s="62" t="s">
        <v>374</v>
      </c>
      <c r="S45" s="43" t="s">
        <v>374</v>
      </c>
      <c r="T45" s="62" t="s">
        <v>374</v>
      </c>
      <c r="U45" s="43" t="s">
        <v>374</v>
      </c>
      <c r="V45" s="62" t="s">
        <v>374</v>
      </c>
      <c r="W45" s="43"/>
      <c r="X45" s="42"/>
      <c r="Y45" s="43"/>
      <c r="Z45" s="42"/>
    </row>
    <row r="46" spans="1:26" x14ac:dyDescent="0.45">
      <c r="A46">
        <f t="shared" si="0"/>
        <v>40</v>
      </c>
      <c r="B46" t="s">
        <v>538</v>
      </c>
      <c r="C46" t="s">
        <v>539</v>
      </c>
      <c r="D46" s="27"/>
      <c r="F46" s="43"/>
      <c r="G46" s="38"/>
      <c r="H46" s="38"/>
      <c r="I46" s="38"/>
      <c r="J46" s="38"/>
      <c r="K46" s="43"/>
      <c r="L46" s="42"/>
      <c r="M46" s="43"/>
      <c r="N46" s="42"/>
      <c r="O46" s="43"/>
      <c r="P46" s="42"/>
      <c r="Q46" s="43" t="s">
        <v>374</v>
      </c>
      <c r="R46" s="62" t="s">
        <v>374</v>
      </c>
      <c r="S46" s="43" t="s">
        <v>374</v>
      </c>
      <c r="T46" s="62" t="s">
        <v>374</v>
      </c>
      <c r="U46" s="43" t="s">
        <v>374</v>
      </c>
      <c r="V46" s="62" t="s">
        <v>374</v>
      </c>
      <c r="W46" s="43"/>
      <c r="X46" s="42"/>
      <c r="Y46" s="43"/>
      <c r="Z46" s="42"/>
    </row>
    <row r="47" spans="1:26" x14ac:dyDescent="0.45">
      <c r="A47">
        <f t="shared" si="0"/>
        <v>41</v>
      </c>
      <c r="B47" t="s">
        <v>540</v>
      </c>
      <c r="C47" t="s">
        <v>366</v>
      </c>
      <c r="D47" s="27"/>
      <c r="F47" s="43"/>
      <c r="G47" s="38"/>
      <c r="H47" s="38"/>
      <c r="I47" s="38"/>
      <c r="J47" s="38"/>
      <c r="K47" s="43"/>
      <c r="L47" s="42"/>
      <c r="M47" s="43"/>
      <c r="N47" s="42"/>
      <c r="O47" s="43"/>
      <c r="P47" s="42"/>
      <c r="Q47" s="43" t="s">
        <v>374</v>
      </c>
      <c r="R47" s="62" t="s">
        <v>374</v>
      </c>
      <c r="S47" s="43"/>
      <c r="T47" s="71"/>
      <c r="U47" s="43"/>
      <c r="V47" s="71"/>
      <c r="W47" s="43"/>
      <c r="X47" s="42"/>
      <c r="Y47" s="43"/>
      <c r="Z47" s="42"/>
    </row>
    <row r="48" spans="1:26" x14ac:dyDescent="0.45">
      <c r="A48">
        <f t="shared" si="0"/>
        <v>42</v>
      </c>
      <c r="B48" t="s">
        <v>499</v>
      </c>
      <c r="C48" t="s">
        <v>369</v>
      </c>
      <c r="D48" s="27"/>
      <c r="F48" s="43"/>
      <c r="G48" s="38"/>
      <c r="H48" s="38"/>
      <c r="I48" s="38"/>
      <c r="J48" s="38"/>
      <c r="K48" s="43"/>
      <c r="L48" s="42"/>
      <c r="M48" s="43"/>
      <c r="N48" s="42"/>
      <c r="O48" s="43"/>
      <c r="P48" s="42"/>
      <c r="Q48" s="43"/>
      <c r="R48" s="67"/>
      <c r="S48" s="43"/>
      <c r="T48" s="42"/>
      <c r="U48" s="43"/>
      <c r="V48" s="42"/>
      <c r="W48" s="43"/>
      <c r="X48" s="42"/>
      <c r="Y48" s="43"/>
      <c r="Z48" s="42"/>
    </row>
    <row r="49" spans="1:26" x14ac:dyDescent="0.45">
      <c r="A49">
        <f>A46+1</f>
        <v>41</v>
      </c>
      <c r="B49" t="s">
        <v>500</v>
      </c>
      <c r="C49" t="s">
        <v>369</v>
      </c>
      <c r="D49" s="27"/>
      <c r="F49" s="43"/>
      <c r="G49" s="38"/>
      <c r="H49" s="38"/>
      <c r="I49" s="38"/>
      <c r="J49" s="38"/>
      <c r="K49" s="43"/>
      <c r="L49" s="42"/>
      <c r="M49" s="43"/>
      <c r="N49" s="42"/>
      <c r="O49" s="43"/>
      <c r="P49" s="42"/>
      <c r="Q49" s="43"/>
      <c r="R49" s="67"/>
      <c r="S49" s="43"/>
      <c r="T49" s="42"/>
      <c r="U49" s="43"/>
      <c r="V49" s="42"/>
      <c r="W49" s="43"/>
      <c r="X49" s="42"/>
      <c r="Y49" s="43"/>
      <c r="Z49" s="42"/>
    </row>
    <row r="50" spans="1:26" x14ac:dyDescent="0.45">
      <c r="A50">
        <f t="shared" si="0"/>
        <v>42</v>
      </c>
      <c r="B50" s="44" t="s">
        <v>341</v>
      </c>
      <c r="C50" s="44"/>
      <c r="D50" s="45"/>
      <c r="E50" s="44"/>
      <c r="F50" s="43"/>
      <c r="G50" s="43"/>
      <c r="H50" s="43"/>
      <c r="I50" s="43"/>
      <c r="J50" s="43"/>
      <c r="K50" s="43"/>
      <c r="L50" s="42"/>
      <c r="M50" s="43"/>
      <c r="N50" s="42"/>
      <c r="O50" s="43"/>
      <c r="P50" s="42"/>
      <c r="Q50" s="43"/>
      <c r="R50" s="42"/>
      <c r="S50" s="43"/>
      <c r="T50" s="42"/>
      <c r="U50" s="43"/>
      <c r="V50" s="42"/>
      <c r="W50" s="43"/>
      <c r="X50" s="42"/>
      <c r="Y50" s="43"/>
      <c r="Z50" s="42"/>
    </row>
    <row r="51" spans="1:26" x14ac:dyDescent="0.45">
      <c r="A51" s="44">
        <f t="shared" si="0"/>
        <v>43</v>
      </c>
      <c r="B51" s="44" t="s">
        <v>365</v>
      </c>
      <c r="C51" s="44"/>
      <c r="D51" s="45"/>
      <c r="E51" s="44"/>
      <c r="F51" s="43"/>
      <c r="G51" s="43"/>
      <c r="H51" s="43"/>
      <c r="I51" s="43"/>
      <c r="J51" s="43"/>
      <c r="K51" s="43"/>
      <c r="L51" s="42"/>
      <c r="M51" s="43"/>
      <c r="N51" s="42"/>
      <c r="O51" s="43"/>
      <c r="P51" s="42"/>
      <c r="Q51" s="43"/>
      <c r="R51" s="42"/>
      <c r="S51" s="43"/>
      <c r="T51" s="42"/>
      <c r="U51" s="43"/>
      <c r="V51" s="42"/>
      <c r="W51" s="43"/>
      <c r="X51" s="42"/>
      <c r="Y51" s="43"/>
      <c r="Z51" s="42"/>
    </row>
    <row r="52" spans="1:26" x14ac:dyDescent="0.45">
      <c r="A52" s="44">
        <f t="shared" si="0"/>
        <v>44</v>
      </c>
      <c r="B52" s="44" t="s">
        <v>342</v>
      </c>
      <c r="C52" s="44"/>
      <c r="D52" s="45"/>
      <c r="E52" s="44"/>
      <c r="F52" s="43"/>
      <c r="G52" s="43"/>
      <c r="H52" s="43"/>
      <c r="I52" s="43"/>
      <c r="J52" s="43"/>
      <c r="K52" s="43"/>
      <c r="L52" s="42"/>
      <c r="M52" s="43"/>
      <c r="N52" s="42"/>
      <c r="O52" s="43"/>
      <c r="P52" s="42"/>
      <c r="Q52" s="43"/>
      <c r="R52" s="42"/>
      <c r="S52" s="43"/>
      <c r="T52" s="42"/>
      <c r="U52" s="43"/>
      <c r="V52" s="42"/>
      <c r="W52" s="43"/>
      <c r="X52" s="42"/>
      <c r="Y52" s="43"/>
      <c r="Z52" s="42"/>
    </row>
    <row r="53" spans="1:26" x14ac:dyDescent="0.45">
      <c r="A53" s="44">
        <f t="shared" si="0"/>
        <v>45</v>
      </c>
      <c r="B53" s="44" t="s">
        <v>343</v>
      </c>
      <c r="C53" s="44"/>
      <c r="D53" s="45"/>
      <c r="E53" s="44"/>
      <c r="F53" s="43"/>
      <c r="G53" s="43"/>
      <c r="H53" s="43"/>
      <c r="I53" s="43"/>
      <c r="J53" s="43"/>
      <c r="K53" s="43"/>
      <c r="L53" s="42"/>
      <c r="M53" s="43"/>
      <c r="N53" s="42"/>
      <c r="O53" s="43"/>
      <c r="P53" s="42"/>
      <c r="Q53" s="43"/>
      <c r="R53" s="42"/>
      <c r="S53" s="43"/>
      <c r="T53" s="42"/>
      <c r="U53" s="43"/>
      <c r="V53" s="42"/>
      <c r="W53" s="43"/>
      <c r="X53" s="42"/>
      <c r="Y53" s="43"/>
      <c r="Z53" s="42"/>
    </row>
    <row r="54" spans="1:26" x14ac:dyDescent="0.45">
      <c r="A54" s="44">
        <f t="shared" si="0"/>
        <v>46</v>
      </c>
      <c r="B54" s="44" t="s">
        <v>345</v>
      </c>
      <c r="C54" s="44"/>
      <c r="D54" s="45"/>
      <c r="E54" s="44"/>
      <c r="F54" s="43"/>
      <c r="G54" s="43"/>
      <c r="H54" s="43"/>
      <c r="I54" s="43"/>
      <c r="J54" s="43"/>
      <c r="K54" s="43"/>
      <c r="L54" s="42"/>
      <c r="M54" s="43"/>
      <c r="N54" s="42"/>
      <c r="O54" s="43"/>
      <c r="P54" s="42"/>
      <c r="Q54" s="43"/>
      <c r="R54" s="42"/>
      <c r="S54" s="43"/>
      <c r="T54" s="42"/>
      <c r="U54" s="43"/>
      <c r="V54" s="42"/>
      <c r="W54" s="43"/>
      <c r="X54" s="42"/>
      <c r="Y54" s="43"/>
      <c r="Z54" s="42"/>
    </row>
    <row r="55" spans="1:26" x14ac:dyDescent="0.45">
      <c r="A55" s="44">
        <f t="shared" si="0"/>
        <v>47</v>
      </c>
      <c r="B55" s="44" t="s">
        <v>292</v>
      </c>
      <c r="C55" s="44"/>
      <c r="D55" s="45"/>
      <c r="E55" s="44">
        <v>8427373377</v>
      </c>
      <c r="F55" s="43"/>
      <c r="G55" s="43"/>
      <c r="H55" s="43"/>
      <c r="I55" s="43"/>
      <c r="J55" s="43"/>
      <c r="K55" s="43"/>
      <c r="L55" s="42"/>
      <c r="M55" s="43"/>
      <c r="N55" s="42"/>
      <c r="O55" s="43"/>
      <c r="P55" s="42"/>
      <c r="Q55" s="43"/>
      <c r="R55" s="42"/>
      <c r="S55" s="43"/>
      <c r="T55" s="42"/>
      <c r="U55" s="43"/>
      <c r="V55" s="42"/>
      <c r="W55" s="43"/>
      <c r="X55" s="42"/>
      <c r="Y55" s="43"/>
      <c r="Z55" s="42"/>
    </row>
    <row r="56" spans="1:26" x14ac:dyDescent="0.45">
      <c r="A56" s="44">
        <f t="shared" si="0"/>
        <v>48</v>
      </c>
      <c r="B56" s="44" t="s">
        <v>239</v>
      </c>
      <c r="C56" s="44"/>
      <c r="D56" s="44"/>
      <c r="E56" s="44">
        <v>9810057891</v>
      </c>
      <c r="F56" s="43"/>
      <c r="G56" s="43"/>
      <c r="H56" s="43"/>
      <c r="I56" s="43"/>
      <c r="J56" s="43"/>
      <c r="K56" s="43"/>
      <c r="L56" s="42"/>
      <c r="M56" s="43"/>
      <c r="N56" s="42"/>
      <c r="O56" s="43"/>
      <c r="P56" s="42"/>
      <c r="Q56" s="43"/>
      <c r="R56" s="42"/>
      <c r="S56" s="43"/>
      <c r="T56" s="42"/>
      <c r="U56" s="43"/>
      <c r="V56" s="42"/>
      <c r="W56" s="43"/>
      <c r="X56" s="42"/>
      <c r="Y56" s="43"/>
      <c r="Z56" s="42"/>
    </row>
    <row r="57" spans="1:26" x14ac:dyDescent="0.45">
      <c r="A57" s="44">
        <f t="shared" si="0"/>
        <v>49</v>
      </c>
      <c r="B57" s="44" t="s">
        <v>276</v>
      </c>
      <c r="C57" s="44"/>
      <c r="D57" s="44"/>
      <c r="E57" s="44">
        <v>9811592283</v>
      </c>
      <c r="F57" s="43"/>
      <c r="G57" s="43"/>
      <c r="H57" s="43"/>
      <c r="I57" s="43"/>
      <c r="J57" s="43"/>
      <c r="K57" s="43"/>
      <c r="L57" s="42"/>
      <c r="M57" s="43"/>
      <c r="N57" s="42"/>
      <c r="O57" s="43"/>
      <c r="P57" s="42"/>
      <c r="Q57" s="43"/>
      <c r="R57" s="42"/>
      <c r="S57" s="43"/>
      <c r="T57" s="42"/>
      <c r="U57" s="43"/>
      <c r="V57" s="42"/>
      <c r="W57" s="43"/>
      <c r="X57" s="42"/>
      <c r="Y57" s="43"/>
      <c r="Z57" s="42"/>
    </row>
    <row r="58" spans="1:26" x14ac:dyDescent="0.45">
      <c r="A58" s="44">
        <f t="shared" si="0"/>
        <v>50</v>
      </c>
      <c r="B58" s="44" t="s">
        <v>290</v>
      </c>
      <c r="C58" s="44"/>
      <c r="D58" s="44"/>
      <c r="E58" s="44">
        <v>9992545000</v>
      </c>
      <c r="F58" s="43"/>
      <c r="G58" s="43"/>
      <c r="H58" s="43"/>
      <c r="I58" s="43"/>
      <c r="J58" s="43"/>
      <c r="K58" s="43"/>
      <c r="L58" s="42"/>
      <c r="M58" s="43"/>
      <c r="N58" s="42"/>
      <c r="O58" s="43"/>
      <c r="P58" s="42"/>
      <c r="Q58" s="43"/>
      <c r="R58" s="42"/>
      <c r="S58" s="43"/>
      <c r="T58" s="42"/>
      <c r="U58" s="43"/>
      <c r="V58" s="42"/>
      <c r="W58" s="43"/>
      <c r="X58" s="42"/>
      <c r="Y58" s="43"/>
      <c r="Z58" s="42"/>
    </row>
    <row r="59" spans="1:26" x14ac:dyDescent="0.45">
      <c r="A59" s="44">
        <f t="shared" si="0"/>
        <v>51</v>
      </c>
      <c r="B59" s="44" t="s">
        <v>299</v>
      </c>
      <c r="C59" s="44"/>
      <c r="D59" s="44"/>
      <c r="E59" s="44"/>
      <c r="F59" s="43"/>
      <c r="G59" s="43"/>
      <c r="H59" s="43"/>
      <c r="I59" s="43"/>
      <c r="J59" s="43"/>
      <c r="K59" s="43"/>
      <c r="L59" s="42"/>
      <c r="M59" s="43"/>
      <c r="N59" s="42"/>
      <c r="O59" s="43"/>
      <c r="P59" s="42"/>
      <c r="Q59" s="43"/>
      <c r="R59" s="42"/>
      <c r="S59" s="43"/>
      <c r="T59" s="42"/>
      <c r="U59" s="43"/>
      <c r="V59" s="42"/>
      <c r="W59" s="43"/>
      <c r="X59" s="42"/>
      <c r="Y59" s="43"/>
      <c r="Z59" s="42"/>
    </row>
    <row r="60" spans="1:26" x14ac:dyDescent="0.45">
      <c r="A60" s="44">
        <f t="shared" si="0"/>
        <v>52</v>
      </c>
      <c r="B60" s="44" t="s">
        <v>313</v>
      </c>
      <c r="C60" s="44"/>
      <c r="D60" s="44"/>
      <c r="E60" s="44"/>
      <c r="F60" s="43"/>
      <c r="G60" s="43"/>
      <c r="H60" s="43"/>
      <c r="I60" s="43"/>
      <c r="J60" s="43"/>
      <c r="K60" s="43"/>
      <c r="L60" s="42"/>
      <c r="M60" s="43"/>
      <c r="N60" s="42"/>
      <c r="O60" s="43"/>
      <c r="P60" s="42"/>
      <c r="Q60" s="43"/>
      <c r="R60" s="42"/>
      <c r="S60" s="43"/>
      <c r="T60" s="42"/>
      <c r="U60" s="43"/>
      <c r="V60" s="42"/>
      <c r="W60" s="43"/>
      <c r="X60" s="42"/>
      <c r="Y60" s="43"/>
      <c r="Z60" s="42"/>
    </row>
    <row r="61" spans="1:26" x14ac:dyDescent="0.45">
      <c r="A61" s="44">
        <f t="shared" si="0"/>
        <v>53</v>
      </c>
      <c r="B61" s="44" t="s">
        <v>325</v>
      </c>
      <c r="C61" s="44"/>
      <c r="D61" s="44"/>
      <c r="E61" s="44"/>
      <c r="F61" s="43"/>
      <c r="G61" s="43"/>
      <c r="H61" s="43"/>
      <c r="I61" s="43"/>
      <c r="J61" s="43"/>
      <c r="K61" s="43"/>
      <c r="L61" s="42"/>
      <c r="M61" s="43"/>
      <c r="N61" s="42"/>
      <c r="O61" s="43"/>
      <c r="P61" s="42"/>
      <c r="Q61" s="43"/>
      <c r="R61" s="42"/>
      <c r="S61" s="43"/>
      <c r="T61" s="42"/>
      <c r="U61" s="43"/>
      <c r="V61" s="42"/>
      <c r="W61" s="43"/>
      <c r="X61" s="42"/>
      <c r="Y61" s="43"/>
      <c r="Z61" s="42"/>
    </row>
    <row r="62" spans="1:26" x14ac:dyDescent="0.45">
      <c r="A62" s="44">
        <f t="shared" si="0"/>
        <v>54</v>
      </c>
      <c r="B62" s="44" t="s">
        <v>323</v>
      </c>
      <c r="C62" s="44"/>
      <c r="D62" s="44"/>
      <c r="E62" s="44"/>
      <c r="F62" s="43"/>
      <c r="G62" s="43"/>
      <c r="H62" s="43"/>
      <c r="I62" s="43"/>
      <c r="J62" s="43"/>
      <c r="K62" s="43"/>
      <c r="L62" s="42"/>
      <c r="M62" s="43"/>
      <c r="N62" s="42"/>
      <c r="O62" s="43"/>
      <c r="P62" s="42"/>
      <c r="Q62" s="43"/>
      <c r="R62" s="42"/>
      <c r="S62" s="43"/>
      <c r="T62" s="42"/>
      <c r="U62" s="43"/>
      <c r="V62" s="42"/>
      <c r="W62" s="43"/>
      <c r="X62" s="42"/>
      <c r="Y62" s="43"/>
      <c r="Z62" s="42"/>
    </row>
    <row r="63" spans="1:26" x14ac:dyDescent="0.45">
      <c r="A63" s="44">
        <f t="shared" si="0"/>
        <v>55</v>
      </c>
      <c r="B63" s="44" t="s">
        <v>324</v>
      </c>
      <c r="C63" s="44"/>
      <c r="D63" s="44"/>
      <c r="E63" s="44"/>
      <c r="F63" s="43"/>
      <c r="G63" s="43"/>
      <c r="H63" s="43"/>
      <c r="I63" s="43"/>
      <c r="J63" s="43"/>
      <c r="K63" s="43"/>
      <c r="L63" s="42"/>
      <c r="M63" s="43"/>
      <c r="N63" s="42"/>
      <c r="O63" s="43"/>
      <c r="P63" s="42"/>
      <c r="Q63" s="43"/>
      <c r="R63" s="42"/>
      <c r="S63" s="43"/>
      <c r="T63" s="42"/>
      <c r="U63" s="43"/>
      <c r="V63" s="42"/>
      <c r="W63" s="43"/>
      <c r="X63" s="42"/>
      <c r="Y63" s="43"/>
      <c r="Z63" s="42"/>
    </row>
    <row r="64" spans="1:26" x14ac:dyDescent="0.45">
      <c r="A64" s="44">
        <f t="shared" si="0"/>
        <v>56</v>
      </c>
      <c r="B64" s="44" t="s">
        <v>295</v>
      </c>
      <c r="C64" s="44"/>
      <c r="D64" s="45"/>
      <c r="E64" s="44">
        <v>9812364402</v>
      </c>
      <c r="F64" s="43"/>
      <c r="G64" s="43"/>
      <c r="H64" s="43"/>
      <c r="I64" s="43"/>
      <c r="J64" s="43"/>
      <c r="K64" s="43"/>
      <c r="L64" s="42"/>
      <c r="M64" s="43"/>
      <c r="N64" s="42"/>
      <c r="O64" s="43"/>
      <c r="P64" s="42"/>
      <c r="Q64" s="43"/>
      <c r="R64" s="42"/>
      <c r="S64" s="43"/>
      <c r="T64" s="42"/>
      <c r="U64" s="43"/>
      <c r="V64" s="42"/>
      <c r="W64" s="43"/>
      <c r="X64" s="42"/>
      <c r="Y64" s="43"/>
      <c r="Z64" s="42"/>
    </row>
    <row r="65" spans="1:26" x14ac:dyDescent="0.45">
      <c r="A65" s="44">
        <f t="shared" si="0"/>
        <v>57</v>
      </c>
      <c r="B65" s="44" t="s">
        <v>306</v>
      </c>
      <c r="C65" s="44"/>
      <c r="D65" s="44"/>
      <c r="E65" s="44">
        <v>9034259115</v>
      </c>
      <c r="F65" s="43"/>
      <c r="G65" s="43"/>
      <c r="H65" s="43"/>
      <c r="I65" s="43"/>
      <c r="J65" s="43"/>
      <c r="K65" s="43"/>
      <c r="L65" s="42"/>
      <c r="M65" s="43"/>
      <c r="N65" s="42"/>
      <c r="O65" s="43"/>
      <c r="P65" s="42"/>
      <c r="Q65" s="43"/>
      <c r="R65" s="42"/>
      <c r="S65" s="43"/>
      <c r="T65" s="42"/>
      <c r="U65" s="43"/>
      <c r="V65" s="42"/>
      <c r="W65" s="43"/>
      <c r="X65" s="42"/>
      <c r="Y65" s="43"/>
      <c r="Z65" s="42"/>
    </row>
    <row r="66" spans="1:26" x14ac:dyDescent="0.45">
      <c r="A66" s="44">
        <f t="shared" si="0"/>
        <v>58</v>
      </c>
      <c r="B66" s="44" t="s">
        <v>298</v>
      </c>
      <c r="C66" s="44"/>
      <c r="D66" s="44"/>
      <c r="E66" s="44"/>
      <c r="F66" s="43"/>
      <c r="G66" s="43"/>
      <c r="H66" s="43"/>
      <c r="I66" s="43"/>
      <c r="J66" s="43"/>
      <c r="K66" s="43"/>
      <c r="L66" s="42"/>
      <c r="M66" s="43"/>
      <c r="N66" s="42"/>
      <c r="O66" s="43"/>
      <c r="P66" s="42"/>
      <c r="Q66" s="43"/>
      <c r="R66" s="42"/>
      <c r="S66" s="43"/>
      <c r="T66" s="42"/>
      <c r="U66" s="43"/>
      <c r="V66" s="42"/>
      <c r="W66" s="43"/>
      <c r="X66" s="42"/>
      <c r="Y66" s="43"/>
      <c r="Z66" s="42"/>
    </row>
    <row r="67" spans="1:26" x14ac:dyDescent="0.45">
      <c r="A67" s="44">
        <f t="shared" si="0"/>
        <v>59</v>
      </c>
      <c r="B67" s="44" t="s">
        <v>296</v>
      </c>
      <c r="C67" s="44"/>
      <c r="D67" s="44"/>
      <c r="E67" s="44"/>
      <c r="F67" s="43"/>
      <c r="G67" s="43"/>
      <c r="H67" s="43"/>
      <c r="I67" s="43"/>
      <c r="J67" s="43"/>
      <c r="K67" s="43"/>
      <c r="L67" s="42"/>
      <c r="M67" s="43"/>
      <c r="N67" s="42"/>
      <c r="O67" s="43"/>
      <c r="P67" s="42"/>
      <c r="Q67" s="43"/>
      <c r="R67" s="42"/>
      <c r="S67" s="43"/>
      <c r="T67" s="42"/>
      <c r="U67" s="43"/>
      <c r="V67" s="42"/>
      <c r="W67" s="43"/>
      <c r="X67" s="42"/>
      <c r="Y67" s="43"/>
      <c r="Z67" s="42"/>
    </row>
    <row r="68" spans="1:26" x14ac:dyDescent="0.45">
      <c r="A68" s="44">
        <f t="shared" si="0"/>
        <v>60</v>
      </c>
      <c r="B68" s="44" t="s">
        <v>296</v>
      </c>
      <c r="C68" s="44"/>
      <c r="D68" s="44"/>
      <c r="E68" s="44"/>
      <c r="F68" s="43"/>
      <c r="G68" s="43"/>
      <c r="H68" s="43"/>
      <c r="I68" s="43"/>
      <c r="J68" s="43"/>
      <c r="K68" s="43"/>
      <c r="L68" s="42"/>
      <c r="M68" s="43"/>
      <c r="N68" s="42"/>
      <c r="O68" s="43"/>
      <c r="P68" s="42"/>
      <c r="Q68" s="43"/>
      <c r="R68" s="42"/>
      <c r="S68" s="43"/>
      <c r="T68" s="42"/>
      <c r="U68" s="43"/>
      <c r="V68" s="42"/>
      <c r="W68" s="43"/>
      <c r="X68" s="42"/>
      <c r="Y68" s="43"/>
      <c r="Z68" s="42"/>
    </row>
    <row r="69" spans="1:26" x14ac:dyDescent="0.45">
      <c r="A69" s="44">
        <f t="shared" si="0"/>
        <v>61</v>
      </c>
      <c r="B69" s="44" t="s">
        <v>297</v>
      </c>
      <c r="C69" s="44"/>
      <c r="D69" s="44"/>
      <c r="E69" s="44"/>
      <c r="F69" s="43"/>
      <c r="G69" s="43"/>
      <c r="H69" s="43"/>
      <c r="I69" s="43"/>
      <c r="J69" s="43"/>
      <c r="K69" s="43"/>
      <c r="L69" s="42"/>
      <c r="M69" s="43"/>
      <c r="N69" s="42"/>
      <c r="O69" s="43"/>
      <c r="P69" s="42"/>
      <c r="Q69" s="43"/>
      <c r="R69" s="42"/>
      <c r="S69" s="43"/>
      <c r="T69" s="42"/>
      <c r="U69" s="43"/>
      <c r="V69" s="42"/>
      <c r="W69" s="43"/>
      <c r="X69" s="42"/>
      <c r="Y69" s="43"/>
      <c r="Z69" s="42"/>
    </row>
    <row r="70" spans="1:26" x14ac:dyDescent="0.45">
      <c r="A70" s="44">
        <f t="shared" si="0"/>
        <v>62</v>
      </c>
      <c r="B70" s="44" t="s">
        <v>261</v>
      </c>
      <c r="C70" s="44"/>
      <c r="D70" s="44"/>
      <c r="E70" s="44"/>
      <c r="F70" s="43"/>
      <c r="G70" s="43"/>
      <c r="H70" s="43"/>
      <c r="I70" s="43"/>
      <c r="J70" s="43"/>
      <c r="K70" s="43"/>
      <c r="L70" s="42"/>
      <c r="M70" s="43"/>
      <c r="N70" s="42"/>
      <c r="O70" s="43"/>
      <c r="P70" s="42"/>
      <c r="Q70" s="43"/>
      <c r="R70" s="42"/>
      <c r="S70" s="43"/>
      <c r="T70" s="42"/>
      <c r="U70" s="43"/>
      <c r="V70" s="42"/>
      <c r="W70" s="43"/>
      <c r="X70" s="42"/>
      <c r="Y70" s="43"/>
      <c r="Z70" s="42"/>
    </row>
    <row r="71" spans="1:26" x14ac:dyDescent="0.45">
      <c r="A71" s="44">
        <f t="shared" si="0"/>
        <v>63</v>
      </c>
      <c r="B71" s="44" t="s">
        <v>264</v>
      </c>
      <c r="C71" s="44"/>
      <c r="D71" s="44"/>
      <c r="E71" s="44"/>
      <c r="F71" s="43"/>
      <c r="G71" s="43"/>
      <c r="H71" s="43"/>
      <c r="I71" s="43"/>
      <c r="J71" s="43"/>
      <c r="K71" s="43"/>
      <c r="L71" s="42"/>
      <c r="M71" s="43"/>
      <c r="N71" s="42"/>
      <c r="O71" s="43"/>
      <c r="P71" s="42"/>
      <c r="Q71" s="43"/>
      <c r="R71" s="42"/>
      <c r="S71" s="43"/>
      <c r="T71" s="42"/>
      <c r="U71" s="43"/>
      <c r="V71" s="42"/>
      <c r="W71" s="43"/>
      <c r="X71" s="42"/>
      <c r="Y71" s="43"/>
      <c r="Z71" s="42"/>
    </row>
    <row r="72" spans="1:26" x14ac:dyDescent="0.45">
      <c r="A72" s="44">
        <f t="shared" si="0"/>
        <v>64</v>
      </c>
      <c r="B72" s="44" t="s">
        <v>286</v>
      </c>
      <c r="C72" s="44"/>
      <c r="D72" s="44"/>
      <c r="E72" s="44"/>
      <c r="F72" s="43"/>
      <c r="G72" s="43"/>
      <c r="H72" s="43"/>
      <c r="I72" s="43"/>
      <c r="J72" s="43"/>
      <c r="K72" s="43"/>
      <c r="L72" s="42"/>
      <c r="M72" s="43"/>
      <c r="N72" s="42"/>
      <c r="O72" s="43"/>
      <c r="P72" s="42"/>
      <c r="Q72" s="43"/>
      <c r="R72" s="42"/>
      <c r="S72" s="43"/>
      <c r="T72" s="42"/>
      <c r="U72" s="43"/>
      <c r="V72" s="42"/>
      <c r="W72" s="43"/>
      <c r="X72" s="42"/>
      <c r="Y72" s="43"/>
      <c r="Z72" s="42"/>
    </row>
    <row r="73" spans="1:26" x14ac:dyDescent="0.45">
      <c r="A73" s="44">
        <f t="shared" si="0"/>
        <v>65</v>
      </c>
      <c r="B73" s="44" t="s">
        <v>291</v>
      </c>
      <c r="C73" s="44"/>
      <c r="D73" s="44"/>
      <c r="E73" s="44"/>
      <c r="F73" s="43"/>
      <c r="G73" s="43"/>
      <c r="H73" s="43"/>
      <c r="I73" s="43"/>
      <c r="J73" s="43"/>
      <c r="K73" s="43"/>
      <c r="L73" s="42"/>
      <c r="M73" s="43"/>
      <c r="N73" s="42"/>
      <c r="O73" s="43"/>
      <c r="P73" s="42"/>
      <c r="Q73" s="43"/>
      <c r="R73" s="42"/>
      <c r="S73" s="43"/>
      <c r="T73" s="42"/>
      <c r="U73" s="43"/>
      <c r="V73" s="42"/>
      <c r="W73" s="43"/>
      <c r="X73" s="42"/>
      <c r="Y73" s="43"/>
      <c r="Z73" s="42"/>
    </row>
    <row r="74" spans="1:26" x14ac:dyDescent="0.45">
      <c r="A74" s="44">
        <f t="shared" si="0"/>
        <v>66</v>
      </c>
      <c r="B74" s="44" t="s">
        <v>260</v>
      </c>
      <c r="C74" s="44"/>
      <c r="D74" s="44"/>
      <c r="E74" s="44"/>
      <c r="F74" s="43"/>
      <c r="G74" s="43"/>
      <c r="H74" s="43"/>
      <c r="I74" s="43"/>
      <c r="J74" s="43"/>
      <c r="K74" s="43"/>
      <c r="L74" s="42"/>
      <c r="M74" s="43"/>
      <c r="N74" s="42"/>
      <c r="O74" s="43"/>
      <c r="P74" s="42"/>
      <c r="Q74" s="43"/>
      <c r="R74" s="42"/>
      <c r="S74" s="43"/>
      <c r="T74" s="42"/>
      <c r="U74" s="43"/>
      <c r="V74" s="42"/>
      <c r="W74" s="43"/>
      <c r="X74" s="42"/>
      <c r="Y74" s="43"/>
      <c r="Z74" s="42"/>
    </row>
    <row r="75" spans="1:26" x14ac:dyDescent="0.45">
      <c r="A75" s="44">
        <f t="shared" si="0"/>
        <v>67</v>
      </c>
      <c r="B75" s="44" t="s">
        <v>321</v>
      </c>
      <c r="C75" s="44"/>
      <c r="D75" s="44"/>
      <c r="E75" s="44"/>
      <c r="F75" s="43"/>
      <c r="G75" s="43"/>
      <c r="H75" s="43"/>
      <c r="I75" s="43"/>
      <c r="J75" s="43"/>
      <c r="K75" s="43"/>
      <c r="L75" s="42"/>
      <c r="M75" s="43"/>
      <c r="N75" s="42"/>
      <c r="O75" s="43"/>
      <c r="P75" s="42"/>
      <c r="Q75" s="43"/>
      <c r="R75" s="42"/>
      <c r="S75" s="43"/>
      <c r="T75" s="42"/>
      <c r="U75" s="43"/>
      <c r="V75" s="42"/>
      <c r="W75" s="43"/>
      <c r="X75" s="42"/>
      <c r="Y75" s="43"/>
      <c r="Z75" s="42"/>
    </row>
    <row r="76" spans="1:26" x14ac:dyDescent="0.45">
      <c r="A76" s="44">
        <f t="shared" si="0"/>
        <v>68</v>
      </c>
      <c r="B76" s="44" t="s">
        <v>322</v>
      </c>
      <c r="C76" s="44"/>
      <c r="D76" s="44"/>
      <c r="E76" s="44"/>
      <c r="F76" s="43"/>
      <c r="G76" s="43"/>
      <c r="H76" s="43"/>
      <c r="I76" s="43"/>
      <c r="J76" s="43"/>
      <c r="K76" s="43"/>
      <c r="L76" s="42"/>
      <c r="M76" s="43"/>
      <c r="N76" s="42"/>
      <c r="O76" s="43"/>
      <c r="P76" s="42"/>
      <c r="Q76" s="43"/>
      <c r="R76" s="42"/>
      <c r="S76" s="43"/>
      <c r="T76" s="42"/>
      <c r="U76" s="43"/>
      <c r="V76" s="42"/>
      <c r="W76" s="43"/>
      <c r="X76" s="42"/>
      <c r="Y76" s="43"/>
      <c r="Z76" s="42"/>
    </row>
    <row r="77" spans="1:26" x14ac:dyDescent="0.45">
      <c r="A77" s="44">
        <f t="shared" si="0"/>
        <v>69</v>
      </c>
      <c r="B77" s="44" t="s">
        <v>287</v>
      </c>
      <c r="C77" s="44"/>
      <c r="D77" s="44"/>
      <c r="E77" s="44"/>
      <c r="F77" s="43"/>
      <c r="G77" s="43"/>
      <c r="H77" s="43"/>
      <c r="I77" s="43"/>
      <c r="J77" s="43"/>
      <c r="K77" s="43"/>
      <c r="L77" s="42"/>
      <c r="M77" s="43"/>
      <c r="N77" s="42"/>
      <c r="O77" s="43"/>
      <c r="P77" s="42"/>
      <c r="Q77" s="43"/>
      <c r="R77" s="42"/>
      <c r="S77" s="43"/>
      <c r="T77" s="42"/>
      <c r="U77" s="43"/>
      <c r="V77" s="42"/>
      <c r="W77" s="43"/>
      <c r="X77" s="42"/>
      <c r="Y77" s="43"/>
      <c r="Z77" s="42"/>
    </row>
    <row r="78" spans="1:26" x14ac:dyDescent="0.45">
      <c r="A78" s="44">
        <f t="shared" si="0"/>
        <v>70</v>
      </c>
      <c r="B78" s="44" t="s">
        <v>288</v>
      </c>
      <c r="C78" s="44"/>
      <c r="D78" s="44"/>
      <c r="E78" s="44"/>
      <c r="F78" s="43"/>
      <c r="G78" s="43"/>
      <c r="H78" s="43"/>
      <c r="I78" s="43"/>
      <c r="J78" s="43"/>
      <c r="K78" s="43"/>
      <c r="L78" s="42"/>
      <c r="M78" s="43"/>
      <c r="N78" s="42"/>
      <c r="O78" s="43"/>
      <c r="P78" s="42"/>
      <c r="Q78" s="43"/>
      <c r="R78" s="42"/>
      <c r="S78" s="43"/>
      <c r="T78" s="42"/>
      <c r="U78" s="43"/>
      <c r="V78" s="42"/>
      <c r="W78" s="43"/>
      <c r="X78" s="42"/>
      <c r="Y78" s="43"/>
      <c r="Z78" s="42"/>
    </row>
    <row r="79" spans="1:26" x14ac:dyDescent="0.45">
      <c r="A79" s="44">
        <f t="shared" si="0"/>
        <v>71</v>
      </c>
      <c r="B79" s="44" t="s">
        <v>289</v>
      </c>
      <c r="C79" s="44"/>
      <c r="D79" s="44"/>
      <c r="E79" s="44"/>
      <c r="F79" s="43"/>
      <c r="G79" s="43"/>
      <c r="H79" s="43"/>
      <c r="I79" s="43"/>
      <c r="J79" s="43"/>
      <c r="K79" s="43"/>
      <c r="L79" s="42"/>
      <c r="M79" s="43"/>
      <c r="N79" s="42"/>
      <c r="O79" s="43"/>
      <c r="P79" s="42"/>
      <c r="Q79" s="43"/>
      <c r="R79" s="42"/>
      <c r="S79" s="43"/>
      <c r="T79" s="42"/>
      <c r="U79" s="43"/>
      <c r="V79" s="42"/>
      <c r="W79" s="43"/>
      <c r="X79" s="42"/>
      <c r="Y79" s="43"/>
      <c r="Z79" s="42"/>
    </row>
    <row r="80" spans="1:26" x14ac:dyDescent="0.45">
      <c r="A80" s="44">
        <f t="shared" si="0"/>
        <v>72</v>
      </c>
      <c r="B80" s="44" t="s">
        <v>291</v>
      </c>
      <c r="C80" s="44"/>
      <c r="D80" s="44"/>
      <c r="E80" s="44"/>
      <c r="F80" s="43"/>
      <c r="G80" s="43"/>
      <c r="H80" s="43"/>
      <c r="I80" s="43"/>
      <c r="J80" s="43"/>
      <c r="K80" s="43"/>
      <c r="L80" s="42"/>
      <c r="M80" s="43"/>
      <c r="N80" s="42"/>
      <c r="O80" s="43"/>
      <c r="P80" s="42"/>
      <c r="Q80" s="43"/>
      <c r="R80" s="42"/>
      <c r="S80" s="43"/>
      <c r="T80" s="42"/>
      <c r="U80" s="43"/>
      <c r="V80" s="42"/>
      <c r="W80" s="43"/>
      <c r="X80" s="42"/>
      <c r="Y80" s="43"/>
      <c r="Z80" s="42"/>
    </row>
    <row r="81" spans="1:26" x14ac:dyDescent="0.45">
      <c r="A81" s="44">
        <f t="shared" si="0"/>
        <v>73</v>
      </c>
      <c r="B81" s="44" t="s">
        <v>267</v>
      </c>
      <c r="C81" s="44"/>
      <c r="D81" s="44"/>
      <c r="E81" s="44"/>
      <c r="F81" s="43"/>
      <c r="G81" s="43"/>
      <c r="H81" s="43"/>
      <c r="I81" s="43"/>
      <c r="J81" s="43"/>
      <c r="K81" s="43"/>
      <c r="L81" s="42"/>
      <c r="M81" s="43"/>
      <c r="N81" s="42"/>
      <c r="O81" s="43"/>
      <c r="P81" s="42"/>
      <c r="Q81" s="43"/>
      <c r="R81" s="42"/>
      <c r="S81" s="43"/>
      <c r="T81" s="42"/>
      <c r="U81" s="43"/>
      <c r="V81" s="42"/>
      <c r="W81" s="43"/>
      <c r="X81" s="42"/>
      <c r="Y81" s="43"/>
      <c r="Z81" s="42"/>
    </row>
    <row r="82" spans="1:26" x14ac:dyDescent="0.45">
      <c r="A82" s="44">
        <f t="shared" si="0"/>
        <v>74</v>
      </c>
      <c r="B82" s="44" t="s">
        <v>268</v>
      </c>
      <c r="C82" s="44"/>
      <c r="D82" s="44"/>
      <c r="E82" s="44"/>
      <c r="F82" s="43"/>
      <c r="G82" s="43"/>
      <c r="H82" s="43"/>
      <c r="I82" s="43"/>
      <c r="J82" s="43"/>
      <c r="K82" s="43"/>
      <c r="L82" s="42"/>
      <c r="M82" s="43"/>
      <c r="N82" s="42"/>
      <c r="O82" s="43"/>
      <c r="P82" s="42"/>
      <c r="Q82" s="43"/>
      <c r="R82" s="42"/>
      <c r="S82" s="43"/>
      <c r="T82" s="42"/>
      <c r="U82" s="43"/>
      <c r="V82" s="42"/>
      <c r="W82" s="43"/>
      <c r="X82" s="42"/>
      <c r="Y82" s="43"/>
      <c r="Z82" s="42"/>
    </row>
    <row r="83" spans="1:26" x14ac:dyDescent="0.45">
      <c r="A83" s="44">
        <f t="shared" si="0"/>
        <v>75</v>
      </c>
      <c r="B83" s="44" t="s">
        <v>269</v>
      </c>
      <c r="C83" s="44"/>
      <c r="D83" s="44"/>
      <c r="E83" s="44"/>
      <c r="F83" s="43"/>
      <c r="G83" s="43"/>
      <c r="H83" s="43"/>
      <c r="I83" s="43"/>
      <c r="J83" s="43"/>
      <c r="K83" s="43"/>
      <c r="L83" s="42"/>
      <c r="M83" s="43"/>
      <c r="N83" s="42"/>
      <c r="O83" s="43"/>
      <c r="P83" s="42"/>
      <c r="Q83" s="43"/>
      <c r="R83" s="42"/>
      <c r="S83" s="43"/>
      <c r="T83" s="42"/>
      <c r="U83" s="43"/>
      <c r="V83" s="42"/>
      <c r="W83" s="43"/>
      <c r="X83" s="42"/>
      <c r="Y83" s="43"/>
      <c r="Z83" s="42"/>
    </row>
    <row r="84" spans="1:26" x14ac:dyDescent="0.45">
      <c r="A84" s="44">
        <f t="shared" si="0"/>
        <v>76</v>
      </c>
      <c r="B84" s="44" t="s">
        <v>223</v>
      </c>
      <c r="C84" s="44"/>
      <c r="D84" s="44"/>
      <c r="E84" s="44"/>
      <c r="F84" s="43"/>
      <c r="G84" s="43"/>
      <c r="H84" s="43"/>
      <c r="I84" s="43"/>
      <c r="J84" s="43"/>
      <c r="K84" s="43"/>
      <c r="L84" s="42"/>
      <c r="M84" s="43"/>
      <c r="N84" s="42"/>
      <c r="O84" s="43"/>
      <c r="P84" s="42"/>
      <c r="Q84" s="43"/>
      <c r="R84" s="42"/>
      <c r="S84" s="43"/>
      <c r="T84" s="42"/>
      <c r="U84" s="43"/>
      <c r="V84" s="42"/>
      <c r="W84" s="43"/>
      <c r="X84" s="42"/>
      <c r="Y84" s="43"/>
      <c r="Z84" s="42"/>
    </row>
    <row r="85" spans="1:26" x14ac:dyDescent="0.45">
      <c r="A85" s="44">
        <f t="shared" si="0"/>
        <v>77</v>
      </c>
      <c r="B85" s="44" t="s">
        <v>224</v>
      </c>
      <c r="C85" s="44"/>
      <c r="D85" s="44"/>
      <c r="E85" s="44"/>
      <c r="F85" s="43"/>
      <c r="G85" s="43"/>
      <c r="H85" s="43"/>
      <c r="I85" s="43"/>
      <c r="J85" s="43"/>
      <c r="K85" s="43"/>
      <c r="L85" s="42"/>
      <c r="M85" s="43"/>
      <c r="N85" s="42"/>
      <c r="O85" s="43"/>
      <c r="P85" s="42"/>
      <c r="Q85" s="43"/>
      <c r="R85" s="42"/>
      <c r="S85" s="43"/>
      <c r="T85" s="42"/>
      <c r="U85" s="43"/>
      <c r="V85" s="42"/>
      <c r="W85" s="43"/>
      <c r="X85" s="42"/>
      <c r="Y85" s="43"/>
      <c r="Z85" s="42"/>
    </row>
    <row r="86" spans="1:26" x14ac:dyDescent="0.45">
      <c r="A86" s="44">
        <f t="shared" si="0"/>
        <v>78</v>
      </c>
      <c r="B86" s="44" t="s">
        <v>226</v>
      </c>
      <c r="C86" s="44"/>
      <c r="D86" s="44"/>
      <c r="E86" s="44"/>
      <c r="F86" s="43"/>
      <c r="G86" s="43"/>
      <c r="H86" s="43"/>
      <c r="I86" s="43"/>
      <c r="J86" s="43"/>
      <c r="K86" s="43"/>
      <c r="L86" s="42"/>
      <c r="M86" s="43"/>
      <c r="N86" s="42"/>
      <c r="O86" s="43"/>
      <c r="P86" s="42"/>
      <c r="Q86" s="43"/>
      <c r="R86" s="42"/>
      <c r="S86" s="43"/>
      <c r="T86" s="42"/>
      <c r="U86" s="43"/>
      <c r="V86" s="42"/>
      <c r="W86" s="43"/>
      <c r="X86" s="42"/>
      <c r="Y86" s="43"/>
      <c r="Z86" s="42"/>
    </row>
    <row r="87" spans="1:26" x14ac:dyDescent="0.45">
      <c r="A87" s="44">
        <f t="shared" si="0"/>
        <v>79</v>
      </c>
      <c r="B87" s="44" t="s">
        <v>240</v>
      </c>
      <c r="C87" s="44"/>
      <c r="D87" s="44"/>
      <c r="E87" s="44"/>
      <c r="F87" s="43"/>
      <c r="G87" s="43"/>
      <c r="H87" s="43"/>
      <c r="I87" s="43"/>
      <c r="J87" s="43"/>
      <c r="K87" s="43"/>
      <c r="L87" s="42"/>
      <c r="M87" s="43"/>
      <c r="N87" s="42"/>
      <c r="O87" s="43"/>
      <c r="P87" s="42"/>
      <c r="Q87" s="43"/>
      <c r="R87" s="42"/>
      <c r="S87" s="43"/>
      <c r="T87" s="42"/>
      <c r="U87" s="43"/>
      <c r="V87" s="42"/>
      <c r="W87" s="43"/>
      <c r="X87" s="42"/>
      <c r="Y87" s="43"/>
      <c r="Z87" s="42"/>
    </row>
    <row r="88" spans="1:26" x14ac:dyDescent="0.45">
      <c r="A88" s="44">
        <f t="shared" si="0"/>
        <v>80</v>
      </c>
      <c r="B88" s="44" t="s">
        <v>241</v>
      </c>
      <c r="C88" s="44"/>
      <c r="D88" s="44"/>
      <c r="E88" s="44"/>
      <c r="F88" s="43"/>
      <c r="G88" s="43"/>
      <c r="H88" s="43"/>
      <c r="I88" s="43"/>
      <c r="J88" s="43"/>
      <c r="K88" s="43"/>
      <c r="L88" s="42"/>
      <c r="M88" s="43"/>
      <c r="N88" s="42"/>
      <c r="O88" s="43"/>
      <c r="P88" s="42"/>
      <c r="Q88" s="43"/>
      <c r="R88" s="42"/>
      <c r="S88" s="43"/>
      <c r="T88" s="42"/>
      <c r="U88" s="43"/>
      <c r="V88" s="42"/>
      <c r="W88" s="43"/>
      <c r="X88" s="42"/>
      <c r="Y88" s="43"/>
      <c r="Z88" s="42"/>
    </row>
    <row r="89" spans="1:26" x14ac:dyDescent="0.45">
      <c r="A89" s="44">
        <f t="shared" si="0"/>
        <v>81</v>
      </c>
      <c r="B89" s="44" t="s">
        <v>242</v>
      </c>
      <c r="C89" s="44"/>
      <c r="D89" s="44"/>
      <c r="E89" s="44"/>
      <c r="F89" s="43"/>
      <c r="G89" s="43"/>
      <c r="H89" s="43"/>
      <c r="I89" s="43"/>
      <c r="J89" s="43"/>
      <c r="K89" s="43"/>
      <c r="L89" s="42"/>
      <c r="M89" s="43"/>
      <c r="N89" s="42"/>
      <c r="O89" s="43"/>
      <c r="P89" s="42"/>
      <c r="Q89" s="43"/>
      <c r="R89" s="42"/>
      <c r="S89" s="43"/>
      <c r="T89" s="42"/>
      <c r="U89" s="43"/>
      <c r="V89" s="42"/>
      <c r="W89" s="43"/>
      <c r="X89" s="42"/>
      <c r="Y89" s="43"/>
      <c r="Z89" s="42"/>
    </row>
    <row r="90" spans="1:26" x14ac:dyDescent="0.45">
      <c r="A90" s="44">
        <f t="shared" si="0"/>
        <v>82</v>
      </c>
      <c r="B90" s="44" t="s">
        <v>244</v>
      </c>
      <c r="C90" s="44"/>
      <c r="D90" s="44"/>
      <c r="E90" s="44"/>
      <c r="F90" s="43"/>
      <c r="G90" s="43"/>
      <c r="H90" s="43"/>
      <c r="I90" s="43"/>
      <c r="J90" s="43"/>
      <c r="K90" s="43"/>
      <c r="L90" s="42"/>
      <c r="M90" s="43"/>
      <c r="N90" s="42"/>
      <c r="O90" s="43"/>
      <c r="P90" s="42"/>
      <c r="Q90" s="43"/>
      <c r="R90" s="42"/>
      <c r="S90" s="43"/>
      <c r="T90" s="42"/>
      <c r="U90" s="43"/>
      <c r="V90" s="42"/>
      <c r="W90" s="43"/>
      <c r="X90" s="42"/>
      <c r="Y90" s="43"/>
      <c r="Z90" s="42"/>
    </row>
    <row r="91" spans="1:26" x14ac:dyDescent="0.45">
      <c r="A91" s="44">
        <f t="shared" ref="A91:A111" si="1">A90+1</f>
        <v>83</v>
      </c>
      <c r="B91" s="44" t="s">
        <v>245</v>
      </c>
      <c r="C91" s="44"/>
      <c r="D91" s="44"/>
      <c r="E91" s="44"/>
      <c r="F91" s="43"/>
      <c r="G91" s="43"/>
      <c r="H91" s="43"/>
      <c r="I91" s="43"/>
      <c r="J91" s="43"/>
      <c r="K91" s="43"/>
      <c r="L91" s="42"/>
      <c r="M91" s="43"/>
      <c r="N91" s="42"/>
      <c r="O91" s="43"/>
      <c r="P91" s="42"/>
      <c r="Q91" s="43"/>
      <c r="R91" s="42"/>
      <c r="S91" s="43"/>
      <c r="T91" s="42"/>
      <c r="U91" s="43"/>
      <c r="V91" s="42"/>
      <c r="W91" s="43"/>
      <c r="X91" s="42"/>
      <c r="Y91" s="43"/>
      <c r="Z91" s="42"/>
    </row>
    <row r="92" spans="1:26" x14ac:dyDescent="0.45">
      <c r="A92" s="44">
        <f t="shared" si="1"/>
        <v>84</v>
      </c>
      <c r="B92" s="44" t="s">
        <v>272</v>
      </c>
      <c r="C92" s="44"/>
      <c r="D92" s="44"/>
      <c r="E92" s="44"/>
      <c r="F92" s="43"/>
      <c r="G92" s="43"/>
      <c r="H92" s="43"/>
      <c r="I92" s="43"/>
      <c r="J92" s="43"/>
      <c r="K92" s="43"/>
      <c r="L92" s="42"/>
      <c r="M92" s="43"/>
      <c r="N92" s="42"/>
      <c r="O92" s="43"/>
      <c r="P92" s="42"/>
      <c r="Q92" s="43"/>
      <c r="R92" s="42"/>
      <c r="S92" s="43"/>
      <c r="T92" s="42"/>
      <c r="U92" s="43"/>
      <c r="V92" s="42"/>
      <c r="W92" s="43"/>
      <c r="X92" s="42"/>
      <c r="Y92" s="43"/>
      <c r="Z92" s="42"/>
    </row>
    <row r="93" spans="1:26" x14ac:dyDescent="0.45">
      <c r="A93" s="44">
        <f t="shared" si="1"/>
        <v>85</v>
      </c>
      <c r="B93" s="44" t="s">
        <v>212</v>
      </c>
      <c r="C93" s="44"/>
      <c r="D93" s="44"/>
      <c r="E93" s="44"/>
      <c r="F93" s="43"/>
      <c r="G93" s="43"/>
      <c r="H93" s="43"/>
      <c r="I93" s="43"/>
      <c r="J93" s="43"/>
      <c r="K93" s="43"/>
      <c r="L93" s="42"/>
      <c r="M93" s="43"/>
      <c r="N93" s="42"/>
      <c r="O93" s="43"/>
      <c r="P93" s="42"/>
      <c r="Q93" s="43"/>
      <c r="R93" s="42"/>
      <c r="S93" s="43"/>
      <c r="T93" s="42"/>
      <c r="U93" s="43"/>
      <c r="V93" s="42"/>
      <c r="W93" s="43"/>
      <c r="X93" s="42"/>
      <c r="Y93" s="43"/>
      <c r="Z93" s="42"/>
    </row>
    <row r="94" spans="1:26" x14ac:dyDescent="0.45">
      <c r="A94" s="44">
        <f t="shared" si="1"/>
        <v>86</v>
      </c>
      <c r="B94" s="44" t="s">
        <v>258</v>
      </c>
      <c r="C94" s="44"/>
      <c r="D94" s="44"/>
      <c r="E94" s="44"/>
      <c r="F94" s="43"/>
      <c r="G94" s="43"/>
      <c r="H94" s="43"/>
      <c r="I94" s="43"/>
      <c r="J94" s="43"/>
      <c r="K94" s="43"/>
      <c r="L94" s="42"/>
      <c r="M94" s="43"/>
      <c r="N94" s="42"/>
      <c r="O94" s="43"/>
      <c r="P94" s="42"/>
      <c r="Q94" s="43"/>
      <c r="R94" s="42"/>
      <c r="S94" s="43"/>
      <c r="T94" s="42"/>
      <c r="U94" s="43"/>
      <c r="V94" s="42"/>
      <c r="W94" s="43"/>
      <c r="X94" s="42"/>
      <c r="Y94" s="43"/>
      <c r="Z94" s="42"/>
    </row>
    <row r="95" spans="1:26" x14ac:dyDescent="0.45">
      <c r="A95" s="44">
        <f t="shared" si="1"/>
        <v>87</v>
      </c>
      <c r="B95" s="44" t="s">
        <v>214</v>
      </c>
      <c r="C95" s="44"/>
      <c r="D95" s="44"/>
      <c r="E95" s="44"/>
      <c r="F95" s="43"/>
      <c r="G95" s="43"/>
      <c r="H95" s="43"/>
      <c r="I95" s="43"/>
      <c r="J95" s="43"/>
      <c r="K95" s="43"/>
      <c r="L95" s="42"/>
      <c r="M95" s="43"/>
      <c r="N95" s="42"/>
      <c r="O95" s="43"/>
      <c r="P95" s="42"/>
      <c r="Q95" s="43"/>
      <c r="R95" s="42"/>
      <c r="S95" s="43"/>
      <c r="T95" s="42"/>
      <c r="U95" s="43"/>
      <c r="V95" s="42"/>
      <c r="W95" s="43"/>
      <c r="X95" s="42"/>
      <c r="Y95" s="43"/>
      <c r="Z95" s="42"/>
    </row>
    <row r="96" spans="1:26" x14ac:dyDescent="0.45">
      <c r="A96" s="44">
        <f t="shared" si="1"/>
        <v>88</v>
      </c>
      <c r="B96" s="44" t="s">
        <v>217</v>
      </c>
      <c r="C96" s="44"/>
      <c r="D96" s="44"/>
      <c r="E96" s="44"/>
      <c r="F96" s="43"/>
      <c r="G96" s="43"/>
      <c r="H96" s="43"/>
      <c r="I96" s="43"/>
      <c r="J96" s="43"/>
      <c r="K96" s="43"/>
      <c r="L96" s="42"/>
      <c r="M96" s="43"/>
      <c r="N96" s="42"/>
      <c r="O96" s="43"/>
      <c r="P96" s="42"/>
      <c r="Q96" s="43"/>
      <c r="R96" s="42"/>
      <c r="S96" s="43"/>
      <c r="T96" s="42"/>
      <c r="U96" s="43"/>
      <c r="V96" s="42"/>
      <c r="W96" s="43"/>
      <c r="X96" s="42"/>
      <c r="Y96" s="43"/>
      <c r="Z96" s="42"/>
    </row>
    <row r="97" spans="1:26" x14ac:dyDescent="0.45">
      <c r="A97" s="44">
        <f t="shared" si="1"/>
        <v>89</v>
      </c>
      <c r="B97" s="44" t="s">
        <v>218</v>
      </c>
      <c r="C97" s="44"/>
      <c r="D97" s="44"/>
      <c r="E97" s="44"/>
      <c r="F97" s="43"/>
      <c r="G97" s="43"/>
      <c r="H97" s="43"/>
      <c r="I97" s="43"/>
      <c r="J97" s="43"/>
      <c r="K97" s="43"/>
      <c r="L97" s="42"/>
      <c r="M97" s="43"/>
      <c r="N97" s="42"/>
      <c r="O97" s="43"/>
      <c r="P97" s="42"/>
      <c r="Q97" s="43"/>
      <c r="R97" s="42"/>
      <c r="S97" s="43"/>
      <c r="T97" s="42"/>
      <c r="U97" s="43"/>
      <c r="V97" s="42"/>
      <c r="W97" s="43"/>
      <c r="X97" s="42"/>
      <c r="Y97" s="43"/>
      <c r="Z97" s="42"/>
    </row>
    <row r="98" spans="1:26" x14ac:dyDescent="0.45">
      <c r="A98" s="44">
        <f t="shared" si="1"/>
        <v>90</v>
      </c>
      <c r="B98" s="44" t="s">
        <v>219</v>
      </c>
      <c r="C98" s="44"/>
      <c r="D98" s="44"/>
      <c r="E98" s="44"/>
      <c r="F98" s="43"/>
      <c r="G98" s="43"/>
      <c r="H98" s="43"/>
      <c r="I98" s="43"/>
      <c r="J98" s="43"/>
      <c r="K98" s="43"/>
      <c r="L98" s="42"/>
      <c r="M98" s="43"/>
      <c r="N98" s="42"/>
      <c r="O98" s="43"/>
      <c r="P98" s="42"/>
      <c r="Q98" s="43"/>
      <c r="R98" s="42"/>
      <c r="S98" s="43"/>
      <c r="T98" s="42"/>
      <c r="U98" s="43"/>
      <c r="V98" s="42"/>
      <c r="W98" s="43"/>
      <c r="X98" s="42"/>
      <c r="Y98" s="43"/>
      <c r="Z98" s="42"/>
    </row>
    <row r="99" spans="1:26" x14ac:dyDescent="0.45">
      <c r="A99" s="44">
        <f t="shared" si="1"/>
        <v>91</v>
      </c>
      <c r="B99" s="44" t="s">
        <v>285</v>
      </c>
      <c r="C99" s="44"/>
      <c r="D99" s="45"/>
      <c r="E99" s="44">
        <v>9999957077</v>
      </c>
      <c r="F99" s="43"/>
      <c r="G99" s="43"/>
      <c r="H99" s="43"/>
      <c r="I99" s="43"/>
      <c r="J99" s="43"/>
      <c r="K99" s="43"/>
      <c r="L99" s="42"/>
      <c r="M99" s="43"/>
      <c r="N99" s="42"/>
      <c r="O99" s="43"/>
      <c r="P99" s="42"/>
      <c r="Q99" s="43"/>
      <c r="R99" s="42"/>
      <c r="S99" s="43"/>
      <c r="T99" s="42"/>
      <c r="U99" s="43"/>
      <c r="V99" s="42"/>
      <c r="W99" s="43"/>
      <c r="X99" s="42"/>
      <c r="Y99" s="43"/>
      <c r="Z99" s="42"/>
    </row>
    <row r="100" spans="1:26" x14ac:dyDescent="0.45">
      <c r="A100" s="44">
        <f t="shared" si="1"/>
        <v>92</v>
      </c>
      <c r="B100" s="44" t="s">
        <v>262</v>
      </c>
      <c r="C100" s="44"/>
      <c r="D100" s="45"/>
      <c r="E100" s="44">
        <v>9911702512</v>
      </c>
      <c r="F100" s="43"/>
      <c r="G100" s="43"/>
      <c r="H100" s="43"/>
      <c r="I100" s="43"/>
      <c r="J100" s="43"/>
      <c r="K100" s="43"/>
      <c r="L100" s="42"/>
      <c r="M100" s="43"/>
      <c r="N100" s="42"/>
      <c r="O100" s="43"/>
      <c r="P100" s="42"/>
      <c r="Q100" s="43"/>
      <c r="R100" s="42"/>
      <c r="S100" s="43"/>
      <c r="T100" s="42"/>
      <c r="U100" s="43"/>
      <c r="V100" s="42"/>
      <c r="W100" s="43"/>
      <c r="X100" s="42"/>
      <c r="Y100" s="43"/>
      <c r="Z100" s="42"/>
    </row>
    <row r="101" spans="1:26" x14ac:dyDescent="0.45">
      <c r="A101" s="44">
        <f t="shared" si="1"/>
        <v>93</v>
      </c>
      <c r="B101" s="44" t="s">
        <v>263</v>
      </c>
      <c r="C101" s="44"/>
      <c r="D101" s="44"/>
      <c r="E101" s="44"/>
      <c r="F101" s="43"/>
      <c r="G101" s="43"/>
      <c r="H101" s="43"/>
      <c r="I101" s="43"/>
      <c r="J101" s="43"/>
      <c r="K101" s="43"/>
      <c r="L101" s="42"/>
      <c r="M101" s="43"/>
      <c r="N101" s="42"/>
      <c r="O101" s="43"/>
      <c r="P101" s="42"/>
      <c r="Q101" s="43"/>
      <c r="R101" s="42"/>
      <c r="S101" s="43"/>
      <c r="T101" s="42"/>
      <c r="U101" s="43"/>
      <c r="V101" s="42"/>
      <c r="W101" s="43"/>
      <c r="X101" s="42"/>
      <c r="Y101" s="43"/>
      <c r="Z101" s="42"/>
    </row>
    <row r="102" spans="1:26" x14ac:dyDescent="0.45">
      <c r="A102" s="44">
        <f t="shared" si="1"/>
        <v>94</v>
      </c>
      <c r="B102" s="44" t="s">
        <v>265</v>
      </c>
      <c r="C102" s="44"/>
      <c r="D102" s="44"/>
      <c r="E102" s="44"/>
      <c r="F102" s="43"/>
      <c r="G102" s="43"/>
      <c r="H102" s="43"/>
      <c r="I102" s="43"/>
      <c r="J102" s="43"/>
      <c r="K102" s="43"/>
      <c r="L102" s="42"/>
      <c r="M102" s="43"/>
      <c r="N102" s="42"/>
      <c r="O102" s="43"/>
      <c r="P102" s="42"/>
      <c r="Q102" s="43"/>
      <c r="R102" s="42"/>
      <c r="S102" s="43"/>
      <c r="T102" s="42"/>
      <c r="U102" s="43"/>
      <c r="V102" s="42"/>
      <c r="W102" s="43"/>
      <c r="X102" s="42"/>
      <c r="Y102" s="43"/>
      <c r="Z102" s="42"/>
    </row>
    <row r="103" spans="1:26" x14ac:dyDescent="0.45">
      <c r="A103" s="44">
        <f t="shared" si="1"/>
        <v>95</v>
      </c>
      <c r="B103" s="44" t="s">
        <v>266</v>
      </c>
      <c r="C103" s="44"/>
      <c r="D103" s="44"/>
      <c r="E103" s="44"/>
      <c r="F103" s="43"/>
      <c r="G103" s="43"/>
      <c r="H103" s="43"/>
      <c r="I103" s="43"/>
      <c r="J103" s="43"/>
      <c r="K103" s="43"/>
      <c r="L103" s="42"/>
      <c r="M103" s="43"/>
      <c r="N103" s="42"/>
      <c r="O103" s="43"/>
      <c r="P103" s="42"/>
      <c r="Q103" s="43"/>
      <c r="R103" s="42"/>
      <c r="S103" s="43"/>
      <c r="T103" s="42"/>
      <c r="U103" s="43"/>
      <c r="V103" s="42"/>
      <c r="W103" s="43"/>
      <c r="X103" s="42"/>
      <c r="Y103" s="43"/>
      <c r="Z103" s="42"/>
    </row>
    <row r="104" spans="1:26" x14ac:dyDescent="0.45">
      <c r="A104" s="44">
        <f t="shared" si="1"/>
        <v>96</v>
      </c>
      <c r="B104" s="44" t="s">
        <v>220</v>
      </c>
      <c r="C104" s="44"/>
      <c r="D104" s="44"/>
      <c r="E104" s="44"/>
      <c r="F104" s="43"/>
      <c r="G104" s="43"/>
      <c r="H104" s="43"/>
      <c r="I104" s="43"/>
      <c r="J104" s="43"/>
      <c r="K104" s="43"/>
      <c r="L104" s="42"/>
      <c r="M104" s="43"/>
      <c r="N104" s="42"/>
      <c r="O104" s="43"/>
      <c r="P104" s="42"/>
      <c r="Q104" s="43"/>
      <c r="R104" s="42"/>
      <c r="S104" s="43"/>
      <c r="T104" s="42"/>
      <c r="U104" s="43"/>
      <c r="V104" s="42"/>
      <c r="W104" s="43"/>
      <c r="X104" s="42"/>
      <c r="Y104" s="43"/>
      <c r="Z104" s="42"/>
    </row>
    <row r="105" spans="1:26" x14ac:dyDescent="0.45">
      <c r="A105" s="44">
        <f t="shared" si="1"/>
        <v>97</v>
      </c>
      <c r="B105" s="44" t="s">
        <v>221</v>
      </c>
      <c r="C105" s="44"/>
      <c r="D105" s="44"/>
      <c r="E105" s="44"/>
      <c r="F105" s="43"/>
      <c r="G105" s="43"/>
      <c r="H105" s="43"/>
      <c r="I105" s="43"/>
      <c r="J105" s="43"/>
      <c r="K105" s="43"/>
      <c r="L105" s="42"/>
      <c r="M105" s="43"/>
      <c r="N105" s="42"/>
      <c r="O105" s="43"/>
      <c r="P105" s="42"/>
      <c r="Q105" s="43"/>
      <c r="R105" s="42"/>
      <c r="S105" s="43"/>
      <c r="T105" s="42"/>
      <c r="U105" s="43"/>
      <c r="V105" s="42"/>
      <c r="W105" s="43"/>
      <c r="X105" s="42"/>
      <c r="Y105" s="43"/>
      <c r="Z105" s="42"/>
    </row>
    <row r="106" spans="1:26" x14ac:dyDescent="0.45">
      <c r="A106" s="44">
        <f t="shared" si="1"/>
        <v>98</v>
      </c>
      <c r="B106" s="44" t="s">
        <v>270</v>
      </c>
      <c r="C106" s="44"/>
      <c r="D106" s="44"/>
      <c r="E106" s="44"/>
      <c r="F106" s="43"/>
      <c r="G106" s="43"/>
      <c r="H106" s="43"/>
      <c r="I106" s="43"/>
      <c r="J106" s="43"/>
      <c r="K106" s="43"/>
      <c r="L106" s="42"/>
      <c r="M106" s="43"/>
      <c r="N106" s="42"/>
      <c r="O106" s="43"/>
      <c r="P106" s="42"/>
      <c r="Q106" s="43"/>
      <c r="R106" s="42"/>
      <c r="S106" s="43"/>
      <c r="T106" s="42"/>
      <c r="U106" s="43"/>
      <c r="V106" s="42"/>
      <c r="W106" s="43"/>
      <c r="X106" s="42"/>
      <c r="Y106" s="43"/>
      <c r="Z106" s="42"/>
    </row>
    <row r="107" spans="1:26" x14ac:dyDescent="0.45">
      <c r="A107" s="44">
        <f t="shared" si="1"/>
        <v>99</v>
      </c>
      <c r="B107" s="44" t="s">
        <v>225</v>
      </c>
      <c r="C107" s="44"/>
      <c r="D107" s="44"/>
      <c r="E107" s="44"/>
      <c r="F107" s="43"/>
      <c r="G107" s="43"/>
      <c r="H107" s="43"/>
      <c r="I107" s="43"/>
      <c r="J107" s="43"/>
      <c r="K107" s="43"/>
      <c r="L107" s="42"/>
      <c r="M107" s="43"/>
      <c r="N107" s="42"/>
      <c r="O107" s="43"/>
      <c r="P107" s="42"/>
      <c r="Q107" s="43"/>
      <c r="R107" s="42"/>
      <c r="S107" s="43"/>
      <c r="T107" s="42"/>
      <c r="U107" s="43"/>
      <c r="V107" s="42"/>
      <c r="W107" s="43"/>
      <c r="X107" s="42"/>
      <c r="Y107" s="43"/>
      <c r="Z107" s="42"/>
    </row>
    <row r="108" spans="1:26" x14ac:dyDescent="0.45">
      <c r="A108" s="44">
        <f t="shared" si="1"/>
        <v>100</v>
      </c>
      <c r="B108" s="44" t="s">
        <v>227</v>
      </c>
      <c r="C108" s="44"/>
      <c r="D108" s="44"/>
      <c r="E108" s="44"/>
      <c r="F108" s="43"/>
      <c r="G108" s="43"/>
      <c r="H108" s="43"/>
      <c r="I108" s="43"/>
      <c r="J108" s="43"/>
      <c r="K108" s="43"/>
      <c r="L108" s="42"/>
      <c r="M108" s="43"/>
      <c r="N108" s="42"/>
      <c r="O108" s="43"/>
      <c r="P108" s="42"/>
      <c r="Q108" s="43"/>
      <c r="R108" s="42"/>
      <c r="S108" s="43"/>
      <c r="T108" s="42"/>
      <c r="U108" s="43"/>
      <c r="V108" s="42"/>
      <c r="W108" s="43"/>
      <c r="X108" s="42"/>
      <c r="Y108" s="43"/>
      <c r="Z108" s="42"/>
    </row>
    <row r="109" spans="1:26" x14ac:dyDescent="0.45">
      <c r="A109" s="44">
        <f t="shared" si="1"/>
        <v>101</v>
      </c>
      <c r="B109" s="44" t="s">
        <v>231</v>
      </c>
      <c r="C109" s="44"/>
      <c r="D109" s="44"/>
      <c r="E109" s="44"/>
      <c r="F109" s="43"/>
      <c r="G109" s="43"/>
      <c r="H109" s="43"/>
      <c r="I109" s="43"/>
      <c r="J109" s="43"/>
      <c r="K109" s="43"/>
      <c r="L109" s="42"/>
      <c r="M109" s="43"/>
      <c r="N109" s="42"/>
      <c r="O109" s="43"/>
      <c r="P109" s="42"/>
      <c r="Q109" s="43"/>
      <c r="R109" s="42"/>
      <c r="S109" s="43"/>
      <c r="T109" s="42"/>
      <c r="U109" s="43"/>
      <c r="V109" s="42"/>
      <c r="W109" s="43"/>
      <c r="X109" s="42"/>
      <c r="Y109" s="43"/>
      <c r="Z109" s="42"/>
    </row>
    <row r="110" spans="1:26" x14ac:dyDescent="0.45">
      <c r="A110" s="44">
        <f t="shared" si="1"/>
        <v>102</v>
      </c>
      <c r="B110" s="44" t="s">
        <v>243</v>
      </c>
      <c r="C110" s="44"/>
      <c r="D110" s="44"/>
      <c r="E110" s="44"/>
      <c r="F110" s="43"/>
      <c r="G110" s="43"/>
      <c r="H110" s="43"/>
      <c r="I110" s="43"/>
      <c r="J110" s="43"/>
      <c r="K110" s="43"/>
      <c r="L110" s="42"/>
      <c r="M110" s="43"/>
      <c r="N110" s="42"/>
      <c r="O110" s="43"/>
      <c r="P110" s="42"/>
      <c r="Q110" s="43"/>
      <c r="R110" s="42"/>
      <c r="S110" s="43"/>
      <c r="T110" s="42"/>
      <c r="U110" s="43"/>
      <c r="V110" s="42"/>
      <c r="W110" s="43"/>
      <c r="X110" s="42"/>
      <c r="Y110" s="43"/>
      <c r="Z110" s="42"/>
    </row>
    <row r="111" spans="1:26" x14ac:dyDescent="0.45">
      <c r="A111" s="44">
        <f t="shared" si="1"/>
        <v>103</v>
      </c>
      <c r="B111" s="44" t="s">
        <v>215</v>
      </c>
      <c r="C111" s="44"/>
      <c r="D111" s="44"/>
      <c r="E111" s="44"/>
      <c r="F111" s="43"/>
      <c r="G111" s="43"/>
      <c r="H111" s="43"/>
      <c r="I111" s="43"/>
      <c r="J111" s="43"/>
      <c r="K111" s="43"/>
      <c r="L111" s="42"/>
      <c r="M111" s="43"/>
      <c r="N111" s="42"/>
      <c r="O111" s="43"/>
      <c r="P111" s="42"/>
      <c r="Q111" s="43"/>
      <c r="R111" s="42"/>
      <c r="S111" s="43"/>
      <c r="T111" s="42"/>
      <c r="U111" s="43"/>
      <c r="V111" s="42"/>
      <c r="W111" s="43"/>
      <c r="X111" s="42"/>
      <c r="Y111" s="43"/>
      <c r="Z111" s="42"/>
    </row>
    <row r="112" spans="1:26" x14ac:dyDescent="0.45">
      <c r="A112" s="41"/>
      <c r="B112" s="41"/>
      <c r="C112" s="41"/>
      <c r="D112" s="41"/>
      <c r="E112" s="41"/>
      <c r="F112" s="43"/>
      <c r="G112" s="43"/>
      <c r="H112" s="43"/>
      <c r="I112" s="43"/>
      <c r="J112" s="43"/>
      <c r="K112" s="43"/>
      <c r="L112" s="42"/>
      <c r="M112" s="43"/>
      <c r="N112" s="42"/>
      <c r="O112" s="43"/>
      <c r="P112" s="42"/>
      <c r="Q112" s="43"/>
      <c r="R112" s="42"/>
      <c r="S112" s="43"/>
      <c r="T112" s="42"/>
      <c r="U112" s="43"/>
      <c r="V112" s="42"/>
      <c r="W112" s="43"/>
      <c r="X112" s="42"/>
      <c r="Y112" s="43"/>
      <c r="Z112" s="42"/>
    </row>
  </sheetData>
  <mergeCells count="10">
    <mergeCell ref="W5:X5"/>
    <mergeCell ref="Y5:Z5"/>
    <mergeCell ref="G5:H5"/>
    <mergeCell ref="I5:J5"/>
    <mergeCell ref="K5:L5"/>
    <mergeCell ref="M5:N5"/>
    <mergeCell ref="O5:P5"/>
    <mergeCell ref="Q5:R5"/>
    <mergeCell ref="S5:T5"/>
    <mergeCell ref="U5:V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32"/>
  <sheetViews>
    <sheetView zoomScale="50" zoomScaleNormal="50" workbookViewId="0">
      <selection activeCell="C71" sqref="C71"/>
    </sheetView>
  </sheetViews>
  <sheetFormatPr defaultRowHeight="14.25" x14ac:dyDescent="0.45"/>
  <cols>
    <col min="2" max="2" width="50.59765625" bestFit="1" customWidth="1"/>
    <col min="3" max="3" width="19.73046875" customWidth="1"/>
    <col min="4" max="4" width="9.73046875" bestFit="1" customWidth="1"/>
    <col min="5" max="5" width="8.46484375" bestFit="1" customWidth="1"/>
    <col min="6" max="6" width="10.59765625" bestFit="1" customWidth="1"/>
    <col min="7" max="7" width="11.33203125" bestFit="1" customWidth="1"/>
    <col min="8" max="8" width="10.59765625" bestFit="1" customWidth="1"/>
    <col min="9" max="9" width="11.33203125" bestFit="1" customWidth="1"/>
    <col min="10" max="10" width="14.06640625" bestFit="1" customWidth="1"/>
    <col min="11" max="11" width="11.19921875" bestFit="1" customWidth="1"/>
    <col min="12" max="13" width="13.33203125" bestFit="1" customWidth="1"/>
    <col min="14" max="14" width="11.19921875" bestFit="1" customWidth="1"/>
    <col min="16" max="16" width="11" bestFit="1" customWidth="1"/>
    <col min="19" max="19" width="14.33203125" customWidth="1"/>
    <col min="20" max="20" width="9.796875" bestFit="1" customWidth="1"/>
    <col min="21" max="21" width="13.06640625" bestFit="1" customWidth="1"/>
    <col min="22" max="22" width="10.59765625" bestFit="1" customWidth="1"/>
    <col min="36" max="36" width="48.46484375" bestFit="1" customWidth="1"/>
  </cols>
  <sheetData>
    <row r="1" spans="1:22" x14ac:dyDescent="0.45">
      <c r="C1" s="2" t="s">
        <v>237</v>
      </c>
      <c r="D1" s="32">
        <v>44256</v>
      </c>
      <c r="E1" s="32">
        <v>44287</v>
      </c>
      <c r="F1" s="32">
        <v>44317</v>
      </c>
      <c r="G1" s="32">
        <v>44348</v>
      </c>
      <c r="H1" s="32">
        <v>44378</v>
      </c>
      <c r="I1" s="32">
        <v>44409</v>
      </c>
      <c r="J1" s="32">
        <v>44440</v>
      </c>
      <c r="K1" s="32">
        <v>44470</v>
      </c>
      <c r="L1" s="32">
        <v>44501</v>
      </c>
      <c r="M1" s="32">
        <v>44531</v>
      </c>
      <c r="N1" t="s">
        <v>4</v>
      </c>
    </row>
    <row r="2" spans="1:22" x14ac:dyDescent="0.45">
      <c r="A2">
        <v>1</v>
      </c>
      <c r="B2" t="s">
        <v>209</v>
      </c>
      <c r="C2" s="26">
        <v>44265</v>
      </c>
      <c r="D2">
        <v>41</v>
      </c>
      <c r="E2">
        <v>41</v>
      </c>
      <c r="F2">
        <v>41</v>
      </c>
      <c r="G2">
        <v>41</v>
      </c>
      <c r="H2">
        <v>41</v>
      </c>
      <c r="I2">
        <v>41</v>
      </c>
      <c r="N2">
        <f>SUM(D2:M2)</f>
        <v>246</v>
      </c>
    </row>
    <row r="3" spans="1:22" x14ac:dyDescent="0.45">
      <c r="A3">
        <f>A2+1</f>
        <v>2</v>
      </c>
      <c r="B3" t="s">
        <v>344</v>
      </c>
      <c r="C3" s="26">
        <v>44357</v>
      </c>
      <c r="F3">
        <v>41</v>
      </c>
      <c r="N3">
        <f t="shared" ref="N3:N26" si="0">SUM(D3:M3)</f>
        <v>41</v>
      </c>
    </row>
    <row r="4" spans="1:22" x14ac:dyDescent="0.45">
      <c r="A4">
        <f t="shared" ref="A4:A23" si="1">A3+1</f>
        <v>3</v>
      </c>
      <c r="B4" t="s">
        <v>230</v>
      </c>
      <c r="C4" s="26">
        <v>44322</v>
      </c>
      <c r="F4">
        <v>41</v>
      </c>
      <c r="G4">
        <v>41</v>
      </c>
      <c r="N4">
        <f t="shared" si="0"/>
        <v>82</v>
      </c>
    </row>
    <row r="5" spans="1:22" x14ac:dyDescent="0.45">
      <c r="A5">
        <f t="shared" si="1"/>
        <v>4</v>
      </c>
      <c r="B5" t="s">
        <v>229</v>
      </c>
      <c r="C5" s="26">
        <v>44329</v>
      </c>
      <c r="N5">
        <f t="shared" si="0"/>
        <v>0</v>
      </c>
      <c r="S5" s="19" t="s">
        <v>5</v>
      </c>
      <c r="T5" s="19" t="s">
        <v>172</v>
      </c>
      <c r="U5" s="19" t="s">
        <v>248</v>
      </c>
      <c r="V5" s="19" t="s">
        <v>4</v>
      </c>
    </row>
    <row r="6" spans="1:22" x14ac:dyDescent="0.45">
      <c r="A6">
        <f t="shared" si="1"/>
        <v>5</v>
      </c>
      <c r="B6" t="s">
        <v>235</v>
      </c>
      <c r="C6" s="26">
        <v>44329</v>
      </c>
      <c r="F6">
        <v>41</v>
      </c>
      <c r="G6">
        <v>41</v>
      </c>
      <c r="H6">
        <v>41</v>
      </c>
      <c r="I6">
        <v>41</v>
      </c>
      <c r="N6">
        <f t="shared" si="0"/>
        <v>164</v>
      </c>
      <c r="S6" s="20" t="s">
        <v>177</v>
      </c>
      <c r="T6" s="31">
        <v>6624</v>
      </c>
      <c r="U6" s="31">
        <v>4</v>
      </c>
      <c r="V6" s="31">
        <f>T6*U6</f>
        <v>26496</v>
      </c>
    </row>
    <row r="7" spans="1:22" x14ac:dyDescent="0.45">
      <c r="A7">
        <f t="shared" si="1"/>
        <v>6</v>
      </c>
      <c r="B7" t="s">
        <v>232</v>
      </c>
      <c r="C7" s="26">
        <v>44329</v>
      </c>
      <c r="F7">
        <v>41</v>
      </c>
      <c r="G7">
        <v>41</v>
      </c>
      <c r="H7">
        <v>41</v>
      </c>
      <c r="I7">
        <v>41</v>
      </c>
      <c r="N7">
        <f t="shared" si="0"/>
        <v>164</v>
      </c>
      <c r="S7" s="20" t="s">
        <v>249</v>
      </c>
      <c r="T7" s="31"/>
      <c r="U7" s="31"/>
      <c r="V7" s="31">
        <v>-10000</v>
      </c>
    </row>
    <row r="8" spans="1:22" x14ac:dyDescent="0.45">
      <c r="A8">
        <f t="shared" si="1"/>
        <v>7</v>
      </c>
      <c r="B8" t="s">
        <v>234</v>
      </c>
      <c r="C8" s="26">
        <v>44335</v>
      </c>
      <c r="F8">
        <v>41</v>
      </c>
      <c r="N8">
        <f t="shared" si="0"/>
        <v>41</v>
      </c>
      <c r="S8" s="20" t="s">
        <v>250</v>
      </c>
      <c r="T8" s="31"/>
      <c r="U8" s="31"/>
      <c r="V8" s="31">
        <v>-16496</v>
      </c>
    </row>
    <row r="9" spans="1:22" x14ac:dyDescent="0.45">
      <c r="A9">
        <f t="shared" si="1"/>
        <v>8</v>
      </c>
      <c r="B9" t="s">
        <v>213</v>
      </c>
      <c r="C9" s="26">
        <v>44330</v>
      </c>
      <c r="F9">
        <v>41</v>
      </c>
      <c r="N9">
        <f t="shared" si="0"/>
        <v>41</v>
      </c>
      <c r="S9" s="19" t="s">
        <v>251</v>
      </c>
      <c r="T9" s="33"/>
      <c r="U9" s="33"/>
      <c r="V9" s="34">
        <f>SUM(V6:V8)</f>
        <v>0</v>
      </c>
    </row>
    <row r="10" spans="1:22" x14ac:dyDescent="0.45">
      <c r="A10">
        <f t="shared" si="1"/>
        <v>9</v>
      </c>
      <c r="B10" t="s">
        <v>360</v>
      </c>
      <c r="C10" s="26">
        <v>44331</v>
      </c>
      <c r="F10">
        <v>41</v>
      </c>
      <c r="N10">
        <f t="shared" si="0"/>
        <v>41</v>
      </c>
    </row>
    <row r="11" spans="1:22" x14ac:dyDescent="0.45">
      <c r="A11">
        <f t="shared" si="1"/>
        <v>10</v>
      </c>
      <c r="B11" t="s">
        <v>238</v>
      </c>
      <c r="C11" s="26">
        <v>44331</v>
      </c>
      <c r="F11">
        <v>41</v>
      </c>
      <c r="G11">
        <v>41</v>
      </c>
      <c r="H11">
        <v>41</v>
      </c>
      <c r="I11">
        <v>41</v>
      </c>
      <c r="N11">
        <f t="shared" si="0"/>
        <v>164</v>
      </c>
      <c r="S11" t="s">
        <v>252</v>
      </c>
    </row>
    <row r="12" spans="1:22" x14ac:dyDescent="0.45">
      <c r="A12">
        <f t="shared" si="1"/>
        <v>11</v>
      </c>
      <c r="B12" t="s">
        <v>246</v>
      </c>
      <c r="C12" s="26">
        <v>44331</v>
      </c>
      <c r="F12">
        <v>41</v>
      </c>
      <c r="N12">
        <f t="shared" si="0"/>
        <v>41</v>
      </c>
    </row>
    <row r="13" spans="1:22" x14ac:dyDescent="0.45">
      <c r="A13">
        <f t="shared" si="1"/>
        <v>12</v>
      </c>
      <c r="B13" t="s">
        <v>271</v>
      </c>
      <c r="C13" s="26">
        <v>44332</v>
      </c>
      <c r="F13">
        <v>41</v>
      </c>
      <c r="N13">
        <f t="shared" si="0"/>
        <v>41</v>
      </c>
    </row>
    <row r="14" spans="1:22" x14ac:dyDescent="0.45">
      <c r="A14">
        <f t="shared" si="1"/>
        <v>13</v>
      </c>
      <c r="B14" t="s">
        <v>259</v>
      </c>
      <c r="C14" s="26">
        <v>44335</v>
      </c>
      <c r="F14">
        <v>41</v>
      </c>
      <c r="N14">
        <f t="shared" si="0"/>
        <v>41</v>
      </c>
    </row>
    <row r="15" spans="1:22" x14ac:dyDescent="0.45">
      <c r="A15">
        <f t="shared" si="1"/>
        <v>14</v>
      </c>
      <c r="B15" t="s">
        <v>275</v>
      </c>
      <c r="C15" s="26">
        <v>44340</v>
      </c>
      <c r="F15">
        <v>41</v>
      </c>
      <c r="N15">
        <f t="shared" si="0"/>
        <v>41</v>
      </c>
    </row>
    <row r="16" spans="1:22" x14ac:dyDescent="0.45">
      <c r="A16">
        <f t="shared" si="1"/>
        <v>15</v>
      </c>
      <c r="B16" t="s">
        <v>281</v>
      </c>
      <c r="C16" s="26">
        <v>44343</v>
      </c>
      <c r="F16">
        <v>41</v>
      </c>
      <c r="N16">
        <f t="shared" si="0"/>
        <v>41</v>
      </c>
    </row>
    <row r="17" spans="1:16" x14ac:dyDescent="0.45">
      <c r="A17">
        <f t="shared" si="1"/>
        <v>16</v>
      </c>
      <c r="B17" t="s">
        <v>282</v>
      </c>
      <c r="C17" s="26">
        <v>44344</v>
      </c>
      <c r="F17">
        <v>41</v>
      </c>
      <c r="N17">
        <f t="shared" si="0"/>
        <v>41</v>
      </c>
    </row>
    <row r="18" spans="1:16" x14ac:dyDescent="0.45">
      <c r="A18">
        <f t="shared" si="1"/>
        <v>17</v>
      </c>
      <c r="B18" t="s">
        <v>283</v>
      </c>
      <c r="C18" s="26">
        <v>44344</v>
      </c>
      <c r="F18">
        <v>41</v>
      </c>
      <c r="N18">
        <f t="shared" si="0"/>
        <v>41</v>
      </c>
    </row>
    <row r="19" spans="1:16" x14ac:dyDescent="0.45">
      <c r="A19">
        <f t="shared" si="1"/>
        <v>18</v>
      </c>
      <c r="B19" t="s">
        <v>293</v>
      </c>
      <c r="C19" s="26">
        <v>44351</v>
      </c>
      <c r="F19">
        <v>41</v>
      </c>
      <c r="N19">
        <f t="shared" si="0"/>
        <v>41</v>
      </c>
      <c r="P19">
        <f>-112.65</f>
        <v>-112.65</v>
      </c>
    </row>
    <row r="20" spans="1:16" x14ac:dyDescent="0.45">
      <c r="A20">
        <f t="shared" si="1"/>
        <v>19</v>
      </c>
      <c r="B20" t="s">
        <v>320</v>
      </c>
      <c r="C20" s="26">
        <v>44350</v>
      </c>
      <c r="G20">
        <v>41</v>
      </c>
      <c r="N20">
        <f t="shared" si="0"/>
        <v>41</v>
      </c>
    </row>
    <row r="21" spans="1:16" x14ac:dyDescent="0.45">
      <c r="A21">
        <f t="shared" si="1"/>
        <v>20</v>
      </c>
      <c r="B21" t="s">
        <v>326</v>
      </c>
      <c r="C21" s="26">
        <v>44351</v>
      </c>
      <c r="G21">
        <v>41</v>
      </c>
      <c r="N21">
        <f t="shared" si="0"/>
        <v>41</v>
      </c>
    </row>
    <row r="22" spans="1:16" x14ac:dyDescent="0.45">
      <c r="A22">
        <f t="shared" si="1"/>
        <v>21</v>
      </c>
      <c r="B22" t="s">
        <v>376</v>
      </c>
      <c r="C22" s="26">
        <v>44363</v>
      </c>
      <c r="G22">
        <v>41</v>
      </c>
      <c r="N22">
        <f t="shared" si="0"/>
        <v>41</v>
      </c>
    </row>
    <row r="23" spans="1:16" x14ac:dyDescent="0.45">
      <c r="A23">
        <f t="shared" si="1"/>
        <v>22</v>
      </c>
      <c r="B23" t="s">
        <v>223</v>
      </c>
      <c r="C23" s="26">
        <v>44370</v>
      </c>
      <c r="G23">
        <v>41</v>
      </c>
      <c r="N23">
        <f t="shared" si="0"/>
        <v>41</v>
      </c>
    </row>
    <row r="24" spans="1:16" s="2" customFormat="1" x14ac:dyDescent="0.45">
      <c r="B24" s="2" t="s">
        <v>253</v>
      </c>
      <c r="D24" s="2">
        <f>SUM(D2:D23)</f>
        <v>41</v>
      </c>
      <c r="E24" s="2">
        <f t="shared" ref="E24:N24" si="2">SUM(E2:E23)</f>
        <v>41</v>
      </c>
      <c r="F24" s="2">
        <f t="shared" si="2"/>
        <v>697</v>
      </c>
      <c r="G24" s="2">
        <f t="shared" si="2"/>
        <v>369</v>
      </c>
      <c r="H24" s="2">
        <f t="shared" si="2"/>
        <v>164</v>
      </c>
      <c r="I24" s="2">
        <f t="shared" si="2"/>
        <v>164</v>
      </c>
      <c r="J24" s="2">
        <f t="shared" si="2"/>
        <v>0</v>
      </c>
      <c r="K24" s="2">
        <f t="shared" si="2"/>
        <v>0</v>
      </c>
      <c r="L24" s="2">
        <f t="shared" si="2"/>
        <v>0</v>
      </c>
      <c r="M24" s="2">
        <f t="shared" si="2"/>
        <v>0</v>
      </c>
      <c r="N24" s="2">
        <f t="shared" si="2"/>
        <v>1476</v>
      </c>
      <c r="P24">
        <v>-103.2</v>
      </c>
    </row>
    <row r="25" spans="1:16" x14ac:dyDescent="0.45">
      <c r="B25" t="s">
        <v>254</v>
      </c>
      <c r="E25">
        <v>70.599999999999994</v>
      </c>
      <c r="F25">
        <v>300.45</v>
      </c>
      <c r="N25">
        <f t="shared" si="0"/>
        <v>371.04999999999995</v>
      </c>
      <c r="P25">
        <v>-100.3</v>
      </c>
    </row>
    <row r="26" spans="1:16" s="2" customFormat="1" x14ac:dyDescent="0.45">
      <c r="B26" s="2" t="s">
        <v>247</v>
      </c>
      <c r="D26" s="2">
        <f>D24-D25</f>
        <v>41</v>
      </c>
      <c r="E26" s="2">
        <f t="shared" ref="E26:K26" si="3">E24-E25</f>
        <v>-29.599999999999994</v>
      </c>
      <c r="F26" s="2">
        <f t="shared" si="3"/>
        <v>396.55</v>
      </c>
      <c r="G26" s="2">
        <f t="shared" si="3"/>
        <v>369</v>
      </c>
      <c r="H26" s="2">
        <f t="shared" si="3"/>
        <v>164</v>
      </c>
      <c r="I26" s="2">
        <f t="shared" si="3"/>
        <v>164</v>
      </c>
      <c r="J26" s="2">
        <f t="shared" si="3"/>
        <v>0</v>
      </c>
      <c r="K26" s="2">
        <f t="shared" si="3"/>
        <v>0</v>
      </c>
      <c r="N26" s="29">
        <f t="shared" si="0"/>
        <v>1104.95</v>
      </c>
      <c r="P26" s="2">
        <f>SUM(P16:P25)</f>
        <v>-316.15000000000003</v>
      </c>
    </row>
    <row r="28" spans="1:16" x14ac:dyDescent="0.45">
      <c r="P28">
        <f>P26+E25</f>
        <v>-245.55000000000004</v>
      </c>
    </row>
    <row r="29" spans="1:16" x14ac:dyDescent="0.45">
      <c r="C29" s="2" t="s">
        <v>237</v>
      </c>
      <c r="D29" s="32">
        <v>44256</v>
      </c>
      <c r="E29" s="32">
        <v>44287</v>
      </c>
      <c r="F29" s="32">
        <v>44317</v>
      </c>
      <c r="G29" s="32">
        <v>44348</v>
      </c>
      <c r="H29" s="32">
        <v>44378</v>
      </c>
      <c r="I29" s="32">
        <v>44409</v>
      </c>
      <c r="J29" s="32">
        <v>44440</v>
      </c>
      <c r="K29" s="32">
        <v>44470</v>
      </c>
      <c r="L29" s="32">
        <v>44501</v>
      </c>
      <c r="M29" s="32">
        <v>44531</v>
      </c>
      <c r="N29" t="s">
        <v>4</v>
      </c>
    </row>
    <row r="30" spans="1:16" x14ac:dyDescent="0.45">
      <c r="A30">
        <v>1</v>
      </c>
      <c r="B30" t="s">
        <v>209</v>
      </c>
      <c r="C30" s="26">
        <v>44265</v>
      </c>
      <c r="D30" s="4"/>
      <c r="E30" s="4"/>
      <c r="F30" s="4"/>
      <c r="G30" s="4"/>
      <c r="H30" s="4"/>
      <c r="I30" s="4"/>
      <c r="J30" s="4">
        <v>2372.9699999999998</v>
      </c>
      <c r="K30" s="4">
        <v>2372.9699999999998</v>
      </c>
      <c r="L30" s="4">
        <v>2372.9699999999998</v>
      </c>
      <c r="M30" s="4"/>
      <c r="N30" s="4">
        <f>SUM(D30:M30)</f>
        <v>7118.91</v>
      </c>
    </row>
    <row r="31" spans="1:16" x14ac:dyDescent="0.45">
      <c r="A31">
        <f>A30+1</f>
        <v>2</v>
      </c>
      <c r="B31" t="s">
        <v>344</v>
      </c>
      <c r="C31" s="26">
        <v>44357</v>
      </c>
      <c r="D31" s="4"/>
      <c r="E31" s="4"/>
      <c r="F31" s="4"/>
      <c r="G31" s="4"/>
      <c r="H31" s="4"/>
      <c r="I31" s="4"/>
      <c r="J31" s="4"/>
      <c r="K31" s="4"/>
      <c r="L31" s="4">
        <v>1670</v>
      </c>
      <c r="M31" s="4"/>
      <c r="N31" s="4">
        <f t="shared" ref="N31:N68" si="4">SUM(D31:M31)</f>
        <v>1670</v>
      </c>
    </row>
    <row r="32" spans="1:16" x14ac:dyDescent="0.45">
      <c r="A32">
        <f t="shared" ref="A32:A68" si="5">A31+1</f>
        <v>3</v>
      </c>
      <c r="B32" t="s">
        <v>230</v>
      </c>
      <c r="C32" s="26">
        <v>44322</v>
      </c>
      <c r="D32" s="4"/>
      <c r="E32" s="4"/>
      <c r="F32" s="4"/>
      <c r="G32" s="4">
        <v>2372.9699999999998</v>
      </c>
      <c r="H32" s="4">
        <v>2372.9699999999998</v>
      </c>
      <c r="I32" s="4"/>
      <c r="J32" s="4"/>
      <c r="K32" s="4"/>
      <c r="L32" s="4"/>
      <c r="M32" s="4"/>
      <c r="N32" s="4">
        <f t="shared" si="4"/>
        <v>4745.9399999999996</v>
      </c>
    </row>
    <row r="33" spans="1:14" x14ac:dyDescent="0.45">
      <c r="A33">
        <f t="shared" si="5"/>
        <v>4</v>
      </c>
      <c r="B33" t="s">
        <v>229</v>
      </c>
      <c r="C33" s="26">
        <v>44329</v>
      </c>
      <c r="D33" s="4"/>
      <c r="E33" s="4"/>
      <c r="F33" s="4"/>
      <c r="G33" s="4">
        <v>2372.9699999999998</v>
      </c>
      <c r="H33" s="4">
        <v>2372.9699999999998</v>
      </c>
      <c r="I33" s="4">
        <v>2372.9699999999998</v>
      </c>
      <c r="J33" s="4"/>
      <c r="K33" s="4"/>
      <c r="L33" s="4"/>
      <c r="M33" s="4"/>
      <c r="N33" s="4">
        <f t="shared" si="4"/>
        <v>7118.91</v>
      </c>
    </row>
    <row r="34" spans="1:14" x14ac:dyDescent="0.45">
      <c r="A34">
        <f t="shared" si="5"/>
        <v>5</v>
      </c>
      <c r="B34" t="s">
        <v>235</v>
      </c>
      <c r="C34" s="26">
        <v>44329</v>
      </c>
      <c r="D34" s="4"/>
      <c r="E34" s="4"/>
      <c r="F34" s="4"/>
      <c r="G34" s="4">
        <f>2372.97+2372.97+2372.97</f>
        <v>7118.91</v>
      </c>
      <c r="H34" s="16"/>
      <c r="I34" s="16"/>
      <c r="J34" s="4"/>
      <c r="K34" s="4"/>
      <c r="L34" s="4"/>
      <c r="M34" s="4"/>
      <c r="N34" s="4">
        <f t="shared" si="4"/>
        <v>7118.91</v>
      </c>
    </row>
    <row r="35" spans="1:14" x14ac:dyDescent="0.45">
      <c r="A35">
        <f t="shared" si="5"/>
        <v>6</v>
      </c>
      <c r="B35" t="s">
        <v>232</v>
      </c>
      <c r="C35" s="26">
        <v>44329</v>
      </c>
      <c r="D35" s="4"/>
      <c r="E35" s="4"/>
      <c r="F35" s="4"/>
      <c r="G35" s="4">
        <f>2372.97+2372.97+2372.97</f>
        <v>7118.91</v>
      </c>
      <c r="H35" s="16"/>
      <c r="I35" s="16"/>
      <c r="J35" s="4"/>
      <c r="K35" s="4"/>
      <c r="L35" s="4"/>
      <c r="M35" s="4"/>
      <c r="N35" s="4">
        <f t="shared" si="4"/>
        <v>7118.91</v>
      </c>
    </row>
    <row r="36" spans="1:14" x14ac:dyDescent="0.45">
      <c r="A36">
        <f t="shared" si="5"/>
        <v>7</v>
      </c>
      <c r="B36" t="s">
        <v>234</v>
      </c>
      <c r="C36" s="26">
        <v>44335</v>
      </c>
      <c r="D36" s="4"/>
      <c r="E36" s="4"/>
      <c r="F36" s="4"/>
      <c r="G36" s="4">
        <v>2372.9699999999998</v>
      </c>
      <c r="H36" s="4">
        <v>2372.9699999999998</v>
      </c>
      <c r="I36" s="4">
        <v>2372.9699999999998</v>
      </c>
      <c r="J36" s="4"/>
      <c r="K36" s="4"/>
      <c r="L36" s="4"/>
      <c r="M36" s="4"/>
      <c r="N36" s="4">
        <f t="shared" si="4"/>
        <v>7118.91</v>
      </c>
    </row>
    <row r="37" spans="1:14" x14ac:dyDescent="0.45">
      <c r="A37">
        <f t="shared" si="5"/>
        <v>8</v>
      </c>
      <c r="B37" t="s">
        <v>213</v>
      </c>
      <c r="C37" s="26">
        <v>44330</v>
      </c>
      <c r="D37" s="4"/>
      <c r="E37" s="4"/>
      <c r="F37" s="4"/>
      <c r="G37" s="4">
        <f>2372.97+2372.97+2372.97</f>
        <v>7118.91</v>
      </c>
      <c r="H37" s="16"/>
      <c r="I37" s="16"/>
      <c r="J37" s="4"/>
      <c r="K37" s="4"/>
      <c r="L37" s="4"/>
      <c r="M37" s="4"/>
      <c r="N37" s="4">
        <f t="shared" si="4"/>
        <v>7118.91</v>
      </c>
    </row>
    <row r="38" spans="1:14" x14ac:dyDescent="0.45">
      <c r="A38">
        <f t="shared" si="5"/>
        <v>9</v>
      </c>
      <c r="B38" t="s">
        <v>360</v>
      </c>
      <c r="C38" s="26">
        <v>44331</v>
      </c>
      <c r="D38" s="4"/>
      <c r="E38" s="4"/>
      <c r="F38" s="4">
        <v>2650.84</v>
      </c>
      <c r="G38" s="4"/>
      <c r="H38" s="4"/>
      <c r="I38" s="4"/>
      <c r="J38" s="4"/>
      <c r="K38" s="4"/>
      <c r="L38" s="4"/>
      <c r="M38" s="4"/>
      <c r="N38" s="4">
        <f t="shared" si="4"/>
        <v>2650.84</v>
      </c>
    </row>
    <row r="39" spans="1:14" x14ac:dyDescent="0.45">
      <c r="A39">
        <f t="shared" si="5"/>
        <v>10</v>
      </c>
      <c r="B39" t="s">
        <v>238</v>
      </c>
      <c r="C39" s="26">
        <v>44331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>
        <f t="shared" si="4"/>
        <v>0</v>
      </c>
    </row>
    <row r="40" spans="1:14" x14ac:dyDescent="0.45">
      <c r="A40">
        <f t="shared" si="5"/>
        <v>11</v>
      </c>
      <c r="B40" t="s">
        <v>246</v>
      </c>
      <c r="C40" s="26">
        <v>44340</v>
      </c>
      <c r="D40" s="4"/>
      <c r="E40" s="4"/>
      <c r="F40" s="4">
        <v>2650.84</v>
      </c>
      <c r="G40" s="4">
        <v>2372.9699999999998</v>
      </c>
      <c r="H40" s="4"/>
      <c r="I40" s="4"/>
      <c r="J40" s="4"/>
      <c r="K40" s="4"/>
      <c r="L40" s="4"/>
      <c r="M40" s="4"/>
      <c r="N40" s="4">
        <f t="shared" si="4"/>
        <v>5023.8099999999995</v>
      </c>
    </row>
    <row r="41" spans="1:14" x14ac:dyDescent="0.45">
      <c r="A41">
        <f t="shared" si="5"/>
        <v>12</v>
      </c>
      <c r="B41" t="s">
        <v>271</v>
      </c>
      <c r="C41" s="26">
        <v>44332</v>
      </c>
      <c r="D41" s="4"/>
      <c r="E41" s="4"/>
      <c r="F41" s="4">
        <v>2650.84</v>
      </c>
      <c r="G41" s="4">
        <v>2372.9699999999998</v>
      </c>
      <c r="H41" s="4">
        <v>2372.9699999999998</v>
      </c>
      <c r="I41" s="4">
        <v>2372.9699999999998</v>
      </c>
      <c r="J41" s="4"/>
      <c r="K41" s="4"/>
      <c r="L41" s="4"/>
      <c r="M41" s="4"/>
      <c r="N41" s="4">
        <f t="shared" si="4"/>
        <v>9769.7499999999982</v>
      </c>
    </row>
    <row r="42" spans="1:14" x14ac:dyDescent="0.45">
      <c r="A42">
        <f t="shared" si="5"/>
        <v>13</v>
      </c>
      <c r="B42" t="s">
        <v>259</v>
      </c>
      <c r="C42" s="26">
        <v>44335</v>
      </c>
      <c r="D42" s="4"/>
      <c r="E42" s="4"/>
      <c r="F42" s="4">
        <v>2650.84</v>
      </c>
      <c r="G42" s="4">
        <v>2372.9699999999998</v>
      </c>
      <c r="H42" s="4">
        <f>2385.95+2385.95+2385.95</f>
        <v>7157.8499999999995</v>
      </c>
      <c r="I42" s="16"/>
      <c r="J42" s="16"/>
      <c r="K42" s="4"/>
      <c r="L42" s="4"/>
      <c r="M42" s="4"/>
      <c r="N42" s="4">
        <f t="shared" si="4"/>
        <v>12181.66</v>
      </c>
    </row>
    <row r="43" spans="1:14" x14ac:dyDescent="0.45">
      <c r="A43">
        <f t="shared" si="5"/>
        <v>14</v>
      </c>
      <c r="B43" t="s">
        <v>275</v>
      </c>
      <c r="C43" s="26">
        <v>44340</v>
      </c>
      <c r="D43" s="4"/>
      <c r="E43" s="4"/>
      <c r="F43" s="4">
        <v>2704.56</v>
      </c>
      <c r="G43" s="4">
        <f>2455.95+2455.95+2455.95</f>
        <v>7367.8499999999995</v>
      </c>
      <c r="H43" s="16"/>
      <c r="I43" s="16"/>
      <c r="J43" s="4"/>
      <c r="K43" s="4"/>
      <c r="L43" s="4"/>
      <c r="M43" s="4"/>
      <c r="N43" s="4">
        <f t="shared" si="4"/>
        <v>10072.41</v>
      </c>
    </row>
    <row r="44" spans="1:14" x14ac:dyDescent="0.45">
      <c r="A44">
        <f t="shared" si="5"/>
        <v>15</v>
      </c>
      <c r="B44" t="s">
        <v>281</v>
      </c>
      <c r="C44" s="26">
        <v>44343</v>
      </c>
      <c r="D44" s="4"/>
      <c r="E44" s="4"/>
      <c r="F44" s="4">
        <v>2650.84</v>
      </c>
      <c r="G44" s="4">
        <f>2372.97+2372.97+2372.97</f>
        <v>7118.91</v>
      </c>
      <c r="H44" s="16"/>
      <c r="I44" s="16"/>
      <c r="J44" s="4"/>
      <c r="K44" s="4"/>
      <c r="L44" s="4"/>
      <c r="M44" s="4"/>
      <c r="N44" s="4">
        <f t="shared" si="4"/>
        <v>9769.75</v>
      </c>
    </row>
    <row r="45" spans="1:14" x14ac:dyDescent="0.45">
      <c r="A45">
        <f t="shared" si="5"/>
        <v>16</v>
      </c>
      <c r="B45" t="s">
        <v>282</v>
      </c>
      <c r="C45" s="26">
        <v>44344</v>
      </c>
      <c r="D45" s="4"/>
      <c r="E45" s="4"/>
      <c r="F45" s="4">
        <v>2650.84</v>
      </c>
      <c r="G45" s="4"/>
      <c r="H45" s="4"/>
      <c r="I45" s="4"/>
      <c r="J45" s="4"/>
      <c r="K45" s="4"/>
      <c r="L45" s="4"/>
      <c r="M45" s="4"/>
      <c r="N45" s="4">
        <f t="shared" si="4"/>
        <v>2650.84</v>
      </c>
    </row>
    <row r="46" spans="1:14" x14ac:dyDescent="0.45">
      <c r="A46">
        <f t="shared" si="5"/>
        <v>17</v>
      </c>
      <c r="B46" t="s">
        <v>283</v>
      </c>
      <c r="C46" s="26">
        <v>44344</v>
      </c>
      <c r="D46" s="4"/>
      <c r="E46" s="4"/>
      <c r="F46" s="4">
        <v>2650.84</v>
      </c>
      <c r="G46" s="4">
        <v>2372.9699999999998</v>
      </c>
      <c r="H46" s="4">
        <v>2372.9699999999998</v>
      </c>
      <c r="I46" s="4">
        <v>2372.9699999999998</v>
      </c>
      <c r="J46" s="4"/>
      <c r="K46" s="4"/>
      <c r="L46" s="4"/>
      <c r="M46" s="4"/>
      <c r="N46" s="4">
        <f t="shared" si="4"/>
        <v>9769.7499999999982</v>
      </c>
    </row>
    <row r="47" spans="1:14" x14ac:dyDescent="0.45">
      <c r="A47">
        <f t="shared" si="5"/>
        <v>18</v>
      </c>
      <c r="B47" t="s">
        <v>293</v>
      </c>
      <c r="C47" s="26">
        <v>44351</v>
      </c>
      <c r="D47" s="4"/>
      <c r="E47" s="4"/>
      <c r="G47" s="4">
        <v>2650.84</v>
      </c>
      <c r="H47" s="4">
        <v>2372.9699999999998</v>
      </c>
      <c r="I47" s="4">
        <v>2372.9699999999998</v>
      </c>
      <c r="J47" s="4"/>
      <c r="K47" s="4"/>
      <c r="L47" s="4"/>
      <c r="M47" s="4"/>
      <c r="N47" s="4">
        <f t="shared" si="4"/>
        <v>7396.7799999999988</v>
      </c>
    </row>
    <row r="48" spans="1:14" x14ac:dyDescent="0.45">
      <c r="A48">
        <f t="shared" si="5"/>
        <v>19</v>
      </c>
      <c r="B48" t="s">
        <v>320</v>
      </c>
      <c r="C48" s="26">
        <v>44350</v>
      </c>
      <c r="D48" s="4"/>
      <c r="E48" s="4"/>
      <c r="F48" s="4"/>
      <c r="G48" s="4">
        <f>2650.84+2385.95+2385.95+2385.95</f>
        <v>9808.6899999999987</v>
      </c>
      <c r="H48" s="16"/>
      <c r="I48" s="16"/>
      <c r="J48" s="16"/>
      <c r="K48" s="4"/>
      <c r="L48" s="4"/>
      <c r="M48" s="4"/>
      <c r="N48" s="4">
        <f t="shared" si="4"/>
        <v>9808.6899999999987</v>
      </c>
    </row>
    <row r="49" spans="1:20" x14ac:dyDescent="0.45">
      <c r="A49">
        <f t="shared" si="5"/>
        <v>20</v>
      </c>
      <c r="B49" t="s">
        <v>326</v>
      </c>
      <c r="C49" s="26">
        <v>44351</v>
      </c>
      <c r="D49" s="4"/>
      <c r="E49" s="4"/>
      <c r="F49" s="4"/>
      <c r="G49" s="4">
        <v>2650.84</v>
      </c>
      <c r="H49" s="4">
        <v>2372.9699999999998</v>
      </c>
      <c r="I49" s="4">
        <v>2372.9699999999998</v>
      </c>
      <c r="J49" s="4"/>
      <c r="K49" s="4"/>
      <c r="L49" s="4"/>
      <c r="M49" s="4"/>
      <c r="N49" s="4">
        <f t="shared" si="4"/>
        <v>7396.7799999999988</v>
      </c>
    </row>
    <row r="50" spans="1:20" x14ac:dyDescent="0.45">
      <c r="A50">
        <f t="shared" si="5"/>
        <v>21</v>
      </c>
      <c r="B50" t="s">
        <v>376</v>
      </c>
      <c r="C50" s="26">
        <v>44363</v>
      </c>
      <c r="D50" s="4"/>
      <c r="E50" s="4"/>
      <c r="F50" s="4"/>
      <c r="G50" s="4">
        <v>2372.9699999999998</v>
      </c>
      <c r="H50" s="4">
        <v>2372.9699999999998</v>
      </c>
      <c r="I50" s="4"/>
      <c r="J50" s="4"/>
      <c r="K50" s="4"/>
      <c r="L50" s="4"/>
      <c r="M50" s="4"/>
      <c r="N50" s="4">
        <f t="shared" si="4"/>
        <v>4745.9399999999996</v>
      </c>
      <c r="R50">
        <v>19407</v>
      </c>
    </row>
    <row r="51" spans="1:20" x14ac:dyDescent="0.45">
      <c r="A51">
        <f t="shared" si="5"/>
        <v>22</v>
      </c>
      <c r="B51" t="s">
        <v>223</v>
      </c>
      <c r="C51" s="26">
        <v>44372</v>
      </c>
      <c r="D51" s="4"/>
      <c r="E51" s="4"/>
      <c r="F51" s="4"/>
      <c r="G51" s="4">
        <v>2372.9699999999998</v>
      </c>
      <c r="H51" s="4">
        <v>2372.9699999999998</v>
      </c>
      <c r="I51" s="4"/>
      <c r="J51" s="4"/>
      <c r="K51" s="4"/>
      <c r="L51" s="4"/>
      <c r="M51" s="4"/>
      <c r="N51" s="4">
        <f t="shared" si="4"/>
        <v>4745.9399999999996</v>
      </c>
      <c r="R51" s="8">
        <f>-G44</f>
        <v>-7118.91</v>
      </c>
    </row>
    <row r="52" spans="1:20" x14ac:dyDescent="0.45">
      <c r="A52">
        <f t="shared" si="5"/>
        <v>23</v>
      </c>
      <c r="B52" t="s">
        <v>428</v>
      </c>
      <c r="C52" s="26">
        <v>44376</v>
      </c>
      <c r="D52" s="4"/>
      <c r="E52" s="4"/>
      <c r="F52" s="4"/>
      <c r="G52" s="4">
        <v>2372.9699999999998</v>
      </c>
      <c r="H52" s="4"/>
      <c r="I52" s="4"/>
      <c r="J52" s="4"/>
      <c r="K52" s="4"/>
      <c r="L52" s="4"/>
      <c r="M52" s="4"/>
      <c r="N52" s="4">
        <f t="shared" si="4"/>
        <v>2372.9699999999998</v>
      </c>
      <c r="R52" s="8">
        <f>-G84</f>
        <v>-5010</v>
      </c>
      <c r="S52">
        <v>3925</v>
      </c>
      <c r="T52">
        <v>1996</v>
      </c>
    </row>
    <row r="53" spans="1:20" x14ac:dyDescent="0.45">
      <c r="A53">
        <f t="shared" si="5"/>
        <v>24</v>
      </c>
      <c r="B53" t="s">
        <v>430</v>
      </c>
      <c r="C53" s="26">
        <v>44380</v>
      </c>
      <c r="D53" s="4"/>
      <c r="E53" s="4"/>
      <c r="F53" s="4"/>
      <c r="H53" s="4">
        <v>2372.9699999999998</v>
      </c>
      <c r="I53" s="4"/>
      <c r="J53" s="4"/>
      <c r="K53" s="4"/>
      <c r="L53" s="4"/>
      <c r="M53" s="4"/>
      <c r="N53" s="4">
        <f t="shared" si="4"/>
        <v>2372.9699999999998</v>
      </c>
      <c r="R53">
        <v>-1370</v>
      </c>
      <c r="T53">
        <v>1185</v>
      </c>
    </row>
    <row r="54" spans="1:20" x14ac:dyDescent="0.45">
      <c r="A54">
        <f t="shared" si="5"/>
        <v>25</v>
      </c>
      <c r="B54" t="s">
        <v>432</v>
      </c>
      <c r="C54" s="26">
        <v>44378</v>
      </c>
      <c r="D54" s="4"/>
      <c r="E54" s="4"/>
      <c r="F54" s="4"/>
      <c r="H54" s="4">
        <v>2372.9699999999998</v>
      </c>
      <c r="I54" s="4">
        <f>2372.97+2372.97+2372.97</f>
        <v>7118.91</v>
      </c>
      <c r="J54" s="4"/>
      <c r="K54" s="4"/>
      <c r="L54" s="4"/>
      <c r="M54" s="4"/>
      <c r="N54" s="4">
        <f t="shared" si="4"/>
        <v>9491.8799999999992</v>
      </c>
      <c r="R54">
        <f>SUM(R50:R53)</f>
        <v>5908.09</v>
      </c>
      <c r="T54">
        <v>744</v>
      </c>
    </row>
    <row r="55" spans="1:20" x14ac:dyDescent="0.45">
      <c r="A55">
        <f t="shared" si="5"/>
        <v>26</v>
      </c>
      <c r="B55" t="s">
        <v>444</v>
      </c>
      <c r="C55" s="26">
        <v>44385</v>
      </c>
      <c r="D55" s="4"/>
      <c r="E55" s="4"/>
      <c r="F55" s="4"/>
      <c r="H55" s="4">
        <v>2372.9699999999998</v>
      </c>
      <c r="I55" s="4"/>
      <c r="J55" s="4"/>
      <c r="K55" s="4"/>
      <c r="L55" s="4"/>
      <c r="M55" s="4"/>
      <c r="N55" s="4">
        <f t="shared" si="4"/>
        <v>2372.9699999999998</v>
      </c>
    </row>
    <row r="56" spans="1:20" x14ac:dyDescent="0.45">
      <c r="A56">
        <f t="shared" si="5"/>
        <v>27</v>
      </c>
      <c r="B56" t="s">
        <v>447</v>
      </c>
      <c r="C56" s="26">
        <v>44392</v>
      </c>
      <c r="D56" s="4"/>
      <c r="E56" s="4"/>
      <c r="F56" s="4"/>
      <c r="H56" s="4">
        <v>2372.9699999999998</v>
      </c>
      <c r="I56" s="4"/>
      <c r="J56" s="4"/>
      <c r="K56" s="4"/>
      <c r="L56" s="4"/>
      <c r="M56" s="4"/>
      <c r="N56" s="4">
        <f t="shared" si="4"/>
        <v>2372.9699999999998</v>
      </c>
    </row>
    <row r="57" spans="1:20" x14ac:dyDescent="0.45">
      <c r="A57">
        <f t="shared" si="5"/>
        <v>28</v>
      </c>
      <c r="B57" t="s">
        <v>452</v>
      </c>
      <c r="C57" s="26">
        <v>44398</v>
      </c>
      <c r="D57" s="4"/>
      <c r="E57" s="4"/>
      <c r="F57" s="4"/>
      <c r="H57" s="4"/>
      <c r="I57" s="4"/>
      <c r="J57" s="4"/>
      <c r="K57" s="4"/>
      <c r="L57" s="4"/>
      <c r="M57" s="4"/>
      <c r="N57" s="4">
        <f t="shared" si="4"/>
        <v>0</v>
      </c>
    </row>
    <row r="58" spans="1:20" x14ac:dyDescent="0.45">
      <c r="A58">
        <f t="shared" si="5"/>
        <v>29</v>
      </c>
      <c r="B58" t="s">
        <v>446</v>
      </c>
      <c r="C58" s="26">
        <v>44398</v>
      </c>
      <c r="D58" s="4"/>
      <c r="E58" s="4"/>
      <c r="F58" s="4"/>
      <c r="H58" s="4">
        <v>3925</v>
      </c>
      <c r="I58" s="4"/>
      <c r="J58" s="4"/>
      <c r="K58" s="4"/>
      <c r="L58" s="4"/>
      <c r="M58" s="4"/>
      <c r="N58" s="4">
        <f t="shared" si="4"/>
        <v>3925</v>
      </c>
    </row>
    <row r="59" spans="1:20" x14ac:dyDescent="0.45">
      <c r="A59">
        <f t="shared" si="5"/>
        <v>30</v>
      </c>
      <c r="B59" s="20" t="s">
        <v>240</v>
      </c>
      <c r="C59" s="27">
        <v>44407</v>
      </c>
      <c r="D59" s="4"/>
      <c r="E59" s="4"/>
      <c r="F59" s="4"/>
      <c r="H59" s="4">
        <v>2372.9699999999998</v>
      </c>
      <c r="I59" s="4"/>
      <c r="J59" s="4"/>
      <c r="K59" s="4"/>
      <c r="L59" s="4"/>
      <c r="M59" s="4"/>
      <c r="N59" s="4">
        <f t="shared" si="4"/>
        <v>2372.9699999999998</v>
      </c>
    </row>
    <row r="60" spans="1:20" x14ac:dyDescent="0.45">
      <c r="A60">
        <f t="shared" si="5"/>
        <v>31</v>
      </c>
      <c r="B60" t="s">
        <v>460</v>
      </c>
      <c r="C60" s="27">
        <v>44416</v>
      </c>
      <c r="D60" s="4"/>
      <c r="E60" s="4"/>
      <c r="F60" s="4"/>
      <c r="H60" s="4"/>
      <c r="I60" s="4">
        <v>2372.9699999999998</v>
      </c>
      <c r="J60" s="4"/>
      <c r="K60" s="4"/>
      <c r="L60" s="4"/>
      <c r="M60" s="4"/>
      <c r="N60" s="4">
        <f t="shared" si="4"/>
        <v>2372.9699999999998</v>
      </c>
    </row>
    <row r="61" spans="1:20" x14ac:dyDescent="0.45">
      <c r="A61">
        <f t="shared" si="5"/>
        <v>32</v>
      </c>
      <c r="B61" t="s">
        <v>299</v>
      </c>
      <c r="C61" s="26">
        <v>44412</v>
      </c>
      <c r="D61" s="4"/>
      <c r="E61" s="4"/>
      <c r="F61" s="4"/>
      <c r="H61" s="4"/>
      <c r="I61" s="4">
        <v>2372.9699999999998</v>
      </c>
      <c r="J61" s="4"/>
      <c r="K61" s="4"/>
      <c r="L61" s="4"/>
      <c r="M61" s="4"/>
      <c r="N61" s="4">
        <f t="shared" si="4"/>
        <v>2372.9699999999998</v>
      </c>
    </row>
    <row r="62" spans="1:20" x14ac:dyDescent="0.45">
      <c r="A62">
        <f t="shared" si="5"/>
        <v>33</v>
      </c>
      <c r="B62" t="s">
        <v>244</v>
      </c>
      <c r="C62" s="26">
        <v>44413</v>
      </c>
      <c r="D62" s="4"/>
      <c r="E62" s="4"/>
      <c r="F62" s="4"/>
      <c r="H62" s="4"/>
      <c r="I62" s="4">
        <v>2372.9699999999998</v>
      </c>
      <c r="J62" s="4">
        <v>2372.9699999999998</v>
      </c>
      <c r="K62" s="4"/>
      <c r="L62" s="4"/>
      <c r="M62" s="4"/>
      <c r="N62" s="4">
        <f t="shared" si="4"/>
        <v>4745.9399999999996</v>
      </c>
    </row>
    <row r="63" spans="1:20" x14ac:dyDescent="0.45">
      <c r="A63">
        <f t="shared" si="5"/>
        <v>34</v>
      </c>
      <c r="B63" t="s">
        <v>365</v>
      </c>
      <c r="C63" s="27">
        <v>44426</v>
      </c>
      <c r="D63" s="4"/>
      <c r="E63" s="4"/>
      <c r="F63" s="4"/>
      <c r="H63" s="4"/>
      <c r="I63" s="4">
        <v>2372.9699999999998</v>
      </c>
      <c r="J63" s="4"/>
      <c r="K63" s="4"/>
      <c r="L63" s="4"/>
      <c r="M63" s="4"/>
      <c r="N63" s="4">
        <f t="shared" si="4"/>
        <v>2372.9699999999998</v>
      </c>
    </row>
    <row r="64" spans="1:20" x14ac:dyDescent="0.45">
      <c r="A64">
        <f t="shared" si="5"/>
        <v>35</v>
      </c>
      <c r="B64" t="s">
        <v>489</v>
      </c>
      <c r="C64" s="27">
        <v>44426</v>
      </c>
      <c r="D64" s="4"/>
      <c r="E64" s="4"/>
      <c r="F64" s="4"/>
      <c r="H64" s="4"/>
      <c r="I64" s="4">
        <v>2372.9699999999998</v>
      </c>
      <c r="J64" s="4"/>
      <c r="K64" s="4"/>
      <c r="L64" s="4"/>
      <c r="M64" s="4"/>
      <c r="N64" s="4">
        <f t="shared" si="4"/>
        <v>2372.9699999999998</v>
      </c>
    </row>
    <row r="65" spans="1:20" x14ac:dyDescent="0.45">
      <c r="A65">
        <f t="shared" si="5"/>
        <v>36</v>
      </c>
      <c r="B65" t="s">
        <v>497</v>
      </c>
      <c r="C65" s="27">
        <v>44435</v>
      </c>
      <c r="D65" s="4"/>
      <c r="E65" s="4"/>
      <c r="F65" s="4"/>
      <c r="H65" s="4"/>
      <c r="I65" s="4">
        <v>2372.9699999999998</v>
      </c>
      <c r="J65" s="4"/>
      <c r="K65" s="4"/>
      <c r="L65" s="4"/>
      <c r="M65" s="4"/>
      <c r="N65" s="4">
        <f t="shared" si="4"/>
        <v>2372.9699999999998</v>
      </c>
    </row>
    <row r="66" spans="1:20" x14ac:dyDescent="0.45">
      <c r="A66">
        <f t="shared" si="5"/>
        <v>37</v>
      </c>
      <c r="B66" t="s">
        <v>507</v>
      </c>
      <c r="C66" s="27">
        <v>44445</v>
      </c>
      <c r="D66" s="4"/>
      <c r="E66" s="4"/>
      <c r="F66" s="4"/>
      <c r="H66" s="4"/>
      <c r="I66" s="4">
        <v>2372.9699999999998</v>
      </c>
      <c r="J66" s="4"/>
      <c r="K66" s="4"/>
      <c r="L66" s="4"/>
      <c r="M66" s="4"/>
      <c r="N66" s="4">
        <f t="shared" si="4"/>
        <v>2372.9699999999998</v>
      </c>
    </row>
    <row r="67" spans="1:20" x14ac:dyDescent="0.45">
      <c r="A67">
        <f t="shared" si="5"/>
        <v>38</v>
      </c>
      <c r="B67" t="s">
        <v>506</v>
      </c>
      <c r="C67" s="27">
        <v>44445</v>
      </c>
      <c r="D67" s="4"/>
      <c r="E67" s="4"/>
      <c r="F67" s="4"/>
      <c r="H67" s="4"/>
      <c r="I67" s="4">
        <v>2372.9699999999998</v>
      </c>
      <c r="J67" s="4"/>
      <c r="K67" s="4"/>
      <c r="L67" s="4"/>
      <c r="M67" s="4"/>
      <c r="N67" s="4">
        <f t="shared" si="4"/>
        <v>2372.9699999999998</v>
      </c>
    </row>
    <row r="68" spans="1:20" x14ac:dyDescent="0.45">
      <c r="A68">
        <f t="shared" si="5"/>
        <v>39</v>
      </c>
      <c r="B68" t="s">
        <v>526</v>
      </c>
      <c r="C68" s="27">
        <v>44445</v>
      </c>
      <c r="D68" s="4"/>
      <c r="E68" s="4"/>
      <c r="F68" s="4"/>
      <c r="H68" s="4"/>
      <c r="I68" s="4">
        <f>2372.97+2372.97+2372.97</f>
        <v>7118.91</v>
      </c>
      <c r="J68" s="4"/>
      <c r="K68" s="4"/>
      <c r="L68" s="4"/>
      <c r="M68" s="4"/>
      <c r="N68" s="4">
        <f t="shared" si="4"/>
        <v>7118.91</v>
      </c>
    </row>
    <row r="69" spans="1:20" x14ac:dyDescent="0.45">
      <c r="A69" s="2"/>
      <c r="B69" s="2" t="s">
        <v>253</v>
      </c>
      <c r="C69" s="2"/>
      <c r="D69" s="5">
        <f>SUM(D30:D68)</f>
        <v>0</v>
      </c>
      <c r="E69" s="5">
        <f t="shared" ref="E69:N69" si="6">SUM(E30:E68)</f>
        <v>0</v>
      </c>
      <c r="F69" s="5">
        <f t="shared" si="6"/>
        <v>21260.44</v>
      </c>
      <c r="G69" s="5">
        <f t="shared" si="6"/>
        <v>74683.56</v>
      </c>
      <c r="H69" s="5">
        <f t="shared" si="6"/>
        <v>44304.430000000008</v>
      </c>
      <c r="I69" s="5">
        <f t="shared" si="6"/>
        <v>47459.400000000009</v>
      </c>
      <c r="J69" s="5">
        <f t="shared" si="6"/>
        <v>4745.9399999999996</v>
      </c>
      <c r="K69" s="5">
        <f t="shared" si="6"/>
        <v>2372.9699999999998</v>
      </c>
      <c r="L69" s="5">
        <f t="shared" si="6"/>
        <v>4042.97</v>
      </c>
      <c r="M69" s="5">
        <f t="shared" si="6"/>
        <v>0</v>
      </c>
      <c r="N69" s="5">
        <f t="shared" si="6"/>
        <v>198869.71000000005</v>
      </c>
      <c r="R69">
        <f>R54/3</f>
        <v>1969.3633333333335</v>
      </c>
      <c r="T69" t="e">
        <f>#REF!/2</f>
        <v>#REF!</v>
      </c>
    </row>
    <row r="70" spans="1:20" x14ac:dyDescent="0.45">
      <c r="B70" t="s">
        <v>394</v>
      </c>
      <c r="D70" s="4">
        <v>0</v>
      </c>
      <c r="E70" s="4">
        <v>0</v>
      </c>
      <c r="F70" s="4">
        <v>0</v>
      </c>
      <c r="G70" s="4" t="e">
        <f>-#REF!</f>
        <v>#REF!</v>
      </c>
      <c r="H70" s="4" t="e">
        <f>-#REF!</f>
        <v>#REF!</v>
      </c>
      <c r="I70" s="4" t="e">
        <f>-#REF!</f>
        <v>#REF!</v>
      </c>
      <c r="J70" s="4" t="e">
        <f>-#REF!</f>
        <v>#REF!</v>
      </c>
      <c r="K70" s="4">
        <v>0</v>
      </c>
      <c r="L70" s="4">
        <v>0</v>
      </c>
      <c r="M70" s="4">
        <v>0</v>
      </c>
      <c r="N70" s="4" t="e">
        <f>SUM(D70:M70)</f>
        <v>#REF!</v>
      </c>
      <c r="T70" t="e">
        <f>S52-T69</f>
        <v>#REF!</v>
      </c>
    </row>
    <row r="71" spans="1:20" ht="28.5" x14ac:dyDescent="0.45">
      <c r="B71" s="10" t="s">
        <v>488</v>
      </c>
      <c r="D71" s="4"/>
      <c r="E71" s="4"/>
      <c r="F71" s="4"/>
      <c r="G71" s="4" t="e">
        <f>#REF!</f>
        <v>#REF!</v>
      </c>
      <c r="H71" s="4" t="e">
        <f>#REF!</f>
        <v>#REF!</v>
      </c>
      <c r="I71" s="4" t="e">
        <f>#REF!</f>
        <v>#REF!</v>
      </c>
      <c r="J71" s="4"/>
      <c r="K71" s="4"/>
      <c r="L71" s="4"/>
      <c r="M71" s="4"/>
      <c r="N71" s="4" t="e">
        <f>SUM(D71:M71)</f>
        <v>#REF!</v>
      </c>
    </row>
    <row r="72" spans="1:20" x14ac:dyDescent="0.45">
      <c r="B72" t="s">
        <v>490</v>
      </c>
      <c r="D72" s="4">
        <v>0</v>
      </c>
      <c r="E72" s="4">
        <v>0</v>
      </c>
      <c r="F72" s="4">
        <f>-3624*10</f>
        <v>-36240</v>
      </c>
      <c r="G72" s="4">
        <f>-(25000+25000)</f>
        <v>-50000</v>
      </c>
      <c r="H72" s="4">
        <f>-17000</f>
        <v>-17000</v>
      </c>
      <c r="I72" s="4">
        <f>-(25000+3925)</f>
        <v>-28925</v>
      </c>
      <c r="J72" s="4">
        <v>0</v>
      </c>
      <c r="K72" s="4">
        <v>0</v>
      </c>
      <c r="L72" s="4">
        <v>0</v>
      </c>
      <c r="M72" s="4">
        <v>0</v>
      </c>
      <c r="N72" s="4">
        <f>SUM(D72:M72)</f>
        <v>-132165</v>
      </c>
    </row>
    <row r="73" spans="1:20" x14ac:dyDescent="0.45">
      <c r="A73" s="2"/>
      <c r="B73" s="2" t="s">
        <v>247</v>
      </c>
      <c r="C73" s="2"/>
      <c r="D73" s="5">
        <f>SUM(D69:D72)</f>
        <v>0</v>
      </c>
      <c r="E73" s="5">
        <f t="shared" ref="E73:N73" si="7">SUM(E69:E72)</f>
        <v>0</v>
      </c>
      <c r="F73" s="5">
        <f t="shared" si="7"/>
        <v>-14979.560000000001</v>
      </c>
      <c r="G73" s="5" t="e">
        <f t="shared" si="7"/>
        <v>#REF!</v>
      </c>
      <c r="H73" s="5" t="e">
        <f t="shared" si="7"/>
        <v>#REF!</v>
      </c>
      <c r="I73" s="5" t="e">
        <f t="shared" si="7"/>
        <v>#REF!</v>
      </c>
      <c r="J73" s="5" t="e">
        <f t="shared" si="7"/>
        <v>#REF!</v>
      </c>
      <c r="K73" s="5">
        <f t="shared" si="7"/>
        <v>2372.9699999999998</v>
      </c>
      <c r="L73" s="5">
        <f t="shared" si="7"/>
        <v>4042.97</v>
      </c>
      <c r="M73" s="5">
        <f t="shared" si="7"/>
        <v>0</v>
      </c>
      <c r="N73" s="54" t="e">
        <f t="shared" si="7"/>
        <v>#REF!</v>
      </c>
    </row>
    <row r="74" spans="1:20" x14ac:dyDescent="0.45">
      <c r="B74" t="s">
        <v>394</v>
      </c>
      <c r="E74" s="8"/>
      <c r="F74" s="8"/>
    </row>
    <row r="75" spans="1:20" x14ac:dyDescent="0.45">
      <c r="P75">
        <f>P28/41</f>
        <v>-5.9890243902439035</v>
      </c>
    </row>
    <row r="76" spans="1:20" x14ac:dyDescent="0.45">
      <c r="C76" s="2" t="s">
        <v>237</v>
      </c>
      <c r="D76" s="32">
        <v>44256</v>
      </c>
      <c r="E76" s="32">
        <v>44287</v>
      </c>
      <c r="F76" s="32">
        <v>44317</v>
      </c>
      <c r="G76" s="32">
        <v>44348</v>
      </c>
      <c r="H76" s="32">
        <v>44378</v>
      </c>
      <c r="I76" s="32">
        <v>44409</v>
      </c>
      <c r="J76" s="32">
        <v>44440</v>
      </c>
      <c r="K76" s="32">
        <v>44470</v>
      </c>
      <c r="L76" s="32">
        <v>44501</v>
      </c>
      <c r="M76" s="32">
        <v>44531</v>
      </c>
      <c r="N76" s="32"/>
      <c r="P76" s="32"/>
    </row>
    <row r="77" spans="1:20" x14ac:dyDescent="0.45">
      <c r="A77">
        <v>1</v>
      </c>
      <c r="B77" t="s">
        <v>209</v>
      </c>
      <c r="C77" s="26">
        <v>44265</v>
      </c>
      <c r="D77" s="4">
        <v>1017</v>
      </c>
      <c r="E77" s="4">
        <v>1017</v>
      </c>
      <c r="F77" s="4">
        <v>1017</v>
      </c>
      <c r="G77" s="4">
        <f>1476+1476+1476</f>
        <v>4428</v>
      </c>
      <c r="H77" s="16"/>
      <c r="I77" s="16"/>
      <c r="J77" s="4">
        <v>1670</v>
      </c>
      <c r="K77" s="4">
        <v>1670</v>
      </c>
      <c r="L77" s="4">
        <v>1670</v>
      </c>
      <c r="M77" s="4"/>
      <c r="N77" s="4">
        <f t="shared" ref="N77:N121" si="8">SUM(D77:M77)</f>
        <v>12489</v>
      </c>
    </row>
    <row r="78" spans="1:20" x14ac:dyDescent="0.45">
      <c r="A78">
        <f>A77+1</f>
        <v>2</v>
      </c>
      <c r="B78" t="s">
        <v>344</v>
      </c>
      <c r="C78" s="26">
        <v>44357</v>
      </c>
      <c r="D78" s="4"/>
      <c r="E78" s="4"/>
      <c r="F78" s="4">
        <v>1017</v>
      </c>
      <c r="G78" s="4"/>
      <c r="H78" s="4"/>
      <c r="I78" s="4"/>
      <c r="J78" s="4"/>
      <c r="K78" s="4"/>
      <c r="L78" s="4"/>
      <c r="M78" s="4"/>
      <c r="N78" s="4">
        <f t="shared" si="8"/>
        <v>1017</v>
      </c>
    </row>
    <row r="79" spans="1:20" x14ac:dyDescent="0.45">
      <c r="A79">
        <f t="shared" ref="A79:A115" si="9">A78+1</f>
        <v>3</v>
      </c>
      <c r="B79" t="s">
        <v>230</v>
      </c>
      <c r="C79" s="26">
        <v>44322</v>
      </c>
      <c r="D79" s="4"/>
      <c r="E79" s="4"/>
      <c r="F79" s="4">
        <v>1017</v>
      </c>
      <c r="G79" s="4">
        <v>1670</v>
      </c>
      <c r="H79" s="4"/>
      <c r="I79" s="4"/>
      <c r="J79" s="4"/>
      <c r="K79" s="4"/>
      <c r="L79" s="4"/>
      <c r="M79" s="4"/>
      <c r="N79" s="4">
        <f t="shared" si="8"/>
        <v>2687</v>
      </c>
    </row>
    <row r="80" spans="1:20" x14ac:dyDescent="0.45">
      <c r="A80">
        <f t="shared" si="9"/>
        <v>4</v>
      </c>
      <c r="B80" t="s">
        <v>229</v>
      </c>
      <c r="C80" s="26">
        <v>44329</v>
      </c>
      <c r="D80" s="4"/>
      <c r="E80" s="4"/>
      <c r="F80" s="4">
        <v>1670</v>
      </c>
      <c r="G80" s="4">
        <v>1670</v>
      </c>
      <c r="H80" s="4">
        <v>1670</v>
      </c>
      <c r="I80" s="4">
        <v>1670</v>
      </c>
      <c r="J80" s="4"/>
      <c r="K80" s="4"/>
      <c r="L80" s="4"/>
      <c r="M80" s="4"/>
      <c r="N80" s="4">
        <f t="shared" si="8"/>
        <v>6680</v>
      </c>
    </row>
    <row r="81" spans="1:17" x14ac:dyDescent="0.45">
      <c r="A81">
        <f t="shared" si="9"/>
        <v>5</v>
      </c>
      <c r="B81" t="s">
        <v>235</v>
      </c>
      <c r="C81" s="26">
        <v>44329</v>
      </c>
      <c r="D81" s="4"/>
      <c r="E81" s="4"/>
      <c r="F81" s="4">
        <v>1231</v>
      </c>
      <c r="G81" s="4">
        <f>1670+1670+1670</f>
        <v>5010</v>
      </c>
      <c r="H81" s="16"/>
      <c r="I81" s="16"/>
      <c r="J81" s="4"/>
      <c r="K81" s="4"/>
      <c r="L81" s="4"/>
      <c r="M81" s="4"/>
      <c r="N81" s="4">
        <f t="shared" si="8"/>
        <v>6241</v>
      </c>
    </row>
    <row r="82" spans="1:17" x14ac:dyDescent="0.45">
      <c r="A82">
        <f t="shared" si="9"/>
        <v>6</v>
      </c>
      <c r="B82" t="s">
        <v>232</v>
      </c>
      <c r="C82" s="26">
        <v>44329</v>
      </c>
      <c r="D82" s="4"/>
      <c r="E82" s="4"/>
      <c r="F82" s="4">
        <v>1231</v>
      </c>
      <c r="G82" s="4">
        <f>1670+1670+1670</f>
        <v>5010</v>
      </c>
      <c r="H82" s="16"/>
      <c r="I82" s="16"/>
      <c r="J82" s="4"/>
      <c r="K82" s="4"/>
      <c r="L82" s="4"/>
      <c r="M82" s="4"/>
      <c r="N82" s="4">
        <f t="shared" si="8"/>
        <v>6241</v>
      </c>
    </row>
    <row r="83" spans="1:17" x14ac:dyDescent="0.45">
      <c r="A83">
        <f t="shared" si="9"/>
        <v>7</v>
      </c>
      <c r="B83" t="s">
        <v>234</v>
      </c>
      <c r="C83" s="26">
        <v>44329</v>
      </c>
      <c r="D83" s="4"/>
      <c r="E83" s="4"/>
      <c r="F83" s="4">
        <v>1231</v>
      </c>
      <c r="G83" s="4">
        <v>1670</v>
      </c>
      <c r="H83" s="4">
        <v>1670</v>
      </c>
      <c r="I83" s="4">
        <v>1670</v>
      </c>
      <c r="J83" s="4"/>
      <c r="K83" s="4"/>
      <c r="L83" s="4"/>
      <c r="M83" s="4"/>
      <c r="N83" s="4">
        <f t="shared" si="8"/>
        <v>6241</v>
      </c>
    </row>
    <row r="84" spans="1:17" x14ac:dyDescent="0.45">
      <c r="A84">
        <f t="shared" si="9"/>
        <v>8</v>
      </c>
      <c r="B84" t="s">
        <v>213</v>
      </c>
      <c r="C84" s="26">
        <v>44330</v>
      </c>
      <c r="D84" s="4"/>
      <c r="E84" s="4"/>
      <c r="F84" s="4">
        <v>1231</v>
      </c>
      <c r="G84" s="4">
        <f>1670+1670+1670</f>
        <v>5010</v>
      </c>
      <c r="H84" s="16"/>
      <c r="I84" s="16"/>
      <c r="J84" s="4"/>
      <c r="K84" s="4"/>
      <c r="L84" s="4"/>
      <c r="M84" s="4"/>
      <c r="N84" s="4">
        <f t="shared" si="8"/>
        <v>6241</v>
      </c>
    </row>
    <row r="85" spans="1:17" x14ac:dyDescent="0.45">
      <c r="A85">
        <f t="shared" si="9"/>
        <v>9</v>
      </c>
      <c r="B85" t="s">
        <v>360</v>
      </c>
      <c r="C85" s="26">
        <v>44331</v>
      </c>
      <c r="D85" s="4"/>
      <c r="E85" s="4"/>
      <c r="F85" s="4">
        <v>1231</v>
      </c>
      <c r="G85" s="4"/>
      <c r="H85" s="4"/>
      <c r="I85" s="4"/>
      <c r="J85" s="4"/>
      <c r="K85" s="4"/>
      <c r="L85" s="4"/>
      <c r="M85" s="4"/>
      <c r="N85" s="4">
        <f t="shared" si="8"/>
        <v>1231</v>
      </c>
    </row>
    <row r="86" spans="1:17" x14ac:dyDescent="0.45">
      <c r="A86">
        <f t="shared" si="9"/>
        <v>10</v>
      </c>
      <c r="B86" t="s">
        <v>238</v>
      </c>
      <c r="C86" s="26">
        <v>44331</v>
      </c>
      <c r="D86" s="4"/>
      <c r="E86" s="4"/>
      <c r="F86" s="4">
        <v>1231</v>
      </c>
      <c r="G86" s="4">
        <f>1476+1476+1476</f>
        <v>4428</v>
      </c>
      <c r="H86" s="16"/>
      <c r="I86" s="16"/>
      <c r="J86" s="4"/>
      <c r="K86" s="4"/>
      <c r="L86" s="4"/>
      <c r="M86" s="4"/>
      <c r="N86" s="4">
        <f t="shared" si="8"/>
        <v>5659</v>
      </c>
      <c r="Q86" s="17"/>
    </row>
    <row r="87" spans="1:17" x14ac:dyDescent="0.45">
      <c r="A87">
        <f t="shared" si="9"/>
        <v>11</v>
      </c>
      <c r="B87" t="s">
        <v>246</v>
      </c>
      <c r="C87" s="26">
        <v>44340</v>
      </c>
      <c r="D87" s="4"/>
      <c r="E87" s="4"/>
      <c r="F87" s="4">
        <v>1231</v>
      </c>
      <c r="G87" s="4">
        <v>1670</v>
      </c>
      <c r="H87" s="4"/>
      <c r="I87" s="4"/>
      <c r="J87" s="4"/>
      <c r="K87" s="4"/>
      <c r="L87" s="4"/>
      <c r="M87" s="4"/>
      <c r="N87" s="4">
        <f t="shared" si="8"/>
        <v>2901</v>
      </c>
    </row>
    <row r="88" spans="1:17" x14ac:dyDescent="0.45">
      <c r="A88">
        <f t="shared" si="9"/>
        <v>12</v>
      </c>
      <c r="B88" t="s">
        <v>271</v>
      </c>
      <c r="C88" s="26">
        <v>44332</v>
      </c>
      <c r="D88" s="4"/>
      <c r="E88" s="4"/>
      <c r="F88" s="4">
        <v>1403</v>
      </c>
      <c r="G88" s="4">
        <v>1670</v>
      </c>
      <c r="H88" s="4">
        <v>1670</v>
      </c>
      <c r="I88" s="4">
        <v>1670</v>
      </c>
      <c r="J88" s="4"/>
      <c r="K88" s="4"/>
      <c r="L88" s="4"/>
      <c r="M88" s="4"/>
      <c r="N88" s="4">
        <f t="shared" si="8"/>
        <v>6413</v>
      </c>
    </row>
    <row r="89" spans="1:17" x14ac:dyDescent="0.45">
      <c r="A89">
        <f t="shared" si="9"/>
        <v>13</v>
      </c>
      <c r="B89" t="s">
        <v>259</v>
      </c>
      <c r="C89" s="26">
        <v>44335</v>
      </c>
      <c r="D89" s="4"/>
      <c r="E89" s="4"/>
      <c r="F89" s="4">
        <v>1403</v>
      </c>
      <c r="G89" s="4">
        <v>1670</v>
      </c>
      <c r="H89" s="4">
        <f>1670+1670+1670</f>
        <v>5010</v>
      </c>
      <c r="I89" s="16"/>
      <c r="J89" s="16"/>
      <c r="K89" s="4"/>
      <c r="L89" s="4"/>
      <c r="M89" s="4"/>
      <c r="N89" s="4">
        <f t="shared" si="8"/>
        <v>8083</v>
      </c>
    </row>
    <row r="90" spans="1:17" x14ac:dyDescent="0.45">
      <c r="A90">
        <f t="shared" si="9"/>
        <v>14</v>
      </c>
      <c r="B90" t="s">
        <v>275</v>
      </c>
      <c r="C90" s="26">
        <v>44340</v>
      </c>
      <c r="D90" s="4"/>
      <c r="E90" s="4"/>
      <c r="F90" s="4">
        <v>1403</v>
      </c>
      <c r="G90" s="4">
        <f>1670+1670+1670</f>
        <v>5010</v>
      </c>
      <c r="H90" s="16"/>
      <c r="I90" s="16"/>
      <c r="J90" s="4"/>
      <c r="K90" s="4"/>
      <c r="L90" s="4"/>
      <c r="M90" s="4"/>
      <c r="N90" s="4">
        <f t="shared" si="8"/>
        <v>6413</v>
      </c>
    </row>
    <row r="91" spans="1:17" x14ac:dyDescent="0.45">
      <c r="A91">
        <f t="shared" si="9"/>
        <v>15</v>
      </c>
      <c r="B91" t="s">
        <v>281</v>
      </c>
      <c r="C91" s="26">
        <v>44343</v>
      </c>
      <c r="D91" s="4"/>
      <c r="E91" s="4"/>
      <c r="F91" s="4">
        <v>1403</v>
      </c>
      <c r="G91" s="4">
        <f>1670+1670+1670</f>
        <v>5010</v>
      </c>
      <c r="H91" s="16"/>
      <c r="I91" s="16"/>
      <c r="J91" s="4"/>
      <c r="K91" s="4"/>
      <c r="L91" s="4"/>
      <c r="M91" s="4"/>
      <c r="N91" s="4">
        <f t="shared" si="8"/>
        <v>6413</v>
      </c>
    </row>
    <row r="92" spans="1:17" x14ac:dyDescent="0.45">
      <c r="A92">
        <f t="shared" si="9"/>
        <v>16</v>
      </c>
      <c r="B92" t="s">
        <v>282</v>
      </c>
      <c r="C92" s="26">
        <v>44344</v>
      </c>
      <c r="D92" s="4"/>
      <c r="E92" s="4"/>
      <c r="F92" s="4">
        <v>1403</v>
      </c>
      <c r="G92" s="4"/>
      <c r="H92" s="4"/>
      <c r="I92" s="4"/>
      <c r="J92" s="4"/>
      <c r="K92" s="4"/>
      <c r="L92" s="4"/>
      <c r="M92" s="4"/>
      <c r="N92" s="4">
        <f t="shared" si="8"/>
        <v>1403</v>
      </c>
    </row>
    <row r="93" spans="1:17" x14ac:dyDescent="0.45">
      <c r="A93">
        <f t="shared" si="9"/>
        <v>17</v>
      </c>
      <c r="B93" t="s">
        <v>283</v>
      </c>
      <c r="C93" s="26">
        <v>44344</v>
      </c>
      <c r="D93" s="4"/>
      <c r="E93" s="4"/>
      <c r="F93" s="4">
        <v>1403</v>
      </c>
      <c r="G93" s="4">
        <v>1670</v>
      </c>
      <c r="H93" s="4">
        <v>1670</v>
      </c>
      <c r="I93" s="4"/>
      <c r="J93" s="4"/>
      <c r="K93" s="4"/>
      <c r="L93" s="4"/>
      <c r="M93" s="4"/>
      <c r="N93" s="4">
        <f t="shared" si="8"/>
        <v>4743</v>
      </c>
    </row>
    <row r="94" spans="1:17" x14ac:dyDescent="0.45">
      <c r="A94">
        <f t="shared" si="9"/>
        <v>18</v>
      </c>
      <c r="B94" t="s">
        <v>293</v>
      </c>
      <c r="C94" s="26">
        <v>44351</v>
      </c>
      <c r="D94" s="4"/>
      <c r="E94" s="4"/>
      <c r="F94" s="4"/>
      <c r="G94" s="9">
        <v>1670</v>
      </c>
      <c r="H94" s="9">
        <v>1670</v>
      </c>
      <c r="I94" s="9">
        <v>1670</v>
      </c>
      <c r="J94" s="4"/>
      <c r="K94" s="4"/>
      <c r="L94" s="4"/>
      <c r="M94" s="4"/>
      <c r="N94" s="4">
        <f t="shared" si="8"/>
        <v>5010</v>
      </c>
    </row>
    <row r="95" spans="1:17" x14ac:dyDescent="0.45">
      <c r="A95">
        <f t="shared" si="9"/>
        <v>19</v>
      </c>
      <c r="B95" t="s">
        <v>320</v>
      </c>
      <c r="C95" s="26">
        <v>44350</v>
      </c>
      <c r="D95" s="4"/>
      <c r="E95" s="4"/>
      <c r="F95" s="4"/>
      <c r="G95" s="4">
        <f>1476+1670+1670+1670</f>
        <v>6486</v>
      </c>
      <c r="H95" s="16"/>
      <c r="I95" s="16"/>
      <c r="J95" s="16"/>
      <c r="K95" s="4"/>
      <c r="L95" s="4"/>
      <c r="M95" s="4"/>
      <c r="N95" s="4">
        <f t="shared" si="8"/>
        <v>6486</v>
      </c>
    </row>
    <row r="96" spans="1:17" x14ac:dyDescent="0.45">
      <c r="A96">
        <f t="shared" si="9"/>
        <v>20</v>
      </c>
      <c r="B96" t="s">
        <v>326</v>
      </c>
      <c r="C96" s="26">
        <v>44351</v>
      </c>
      <c r="D96" s="4"/>
      <c r="E96" s="4"/>
      <c r="G96" s="4">
        <v>1476</v>
      </c>
      <c r="H96" s="4">
        <v>1670</v>
      </c>
      <c r="I96" s="4">
        <v>1670</v>
      </c>
      <c r="J96" s="4"/>
      <c r="K96" s="4"/>
      <c r="L96" s="4"/>
      <c r="M96" s="4"/>
      <c r="N96" s="4">
        <f t="shared" si="8"/>
        <v>4816</v>
      </c>
    </row>
    <row r="97" spans="1:36" x14ac:dyDescent="0.45">
      <c r="A97">
        <f t="shared" si="9"/>
        <v>21</v>
      </c>
      <c r="B97" t="s">
        <v>376</v>
      </c>
      <c r="C97" s="26">
        <v>44363</v>
      </c>
      <c r="D97" s="4"/>
      <c r="E97" s="4"/>
      <c r="G97" s="4">
        <v>1670</v>
      </c>
      <c r="H97" s="4">
        <v>1670</v>
      </c>
      <c r="I97" s="4"/>
      <c r="J97" s="4"/>
      <c r="K97" s="4"/>
      <c r="L97" s="4"/>
      <c r="M97" s="4"/>
      <c r="N97" s="4">
        <f t="shared" si="8"/>
        <v>3340</v>
      </c>
    </row>
    <row r="98" spans="1:36" x14ac:dyDescent="0.45">
      <c r="A98">
        <f t="shared" si="9"/>
        <v>22</v>
      </c>
      <c r="B98" t="s">
        <v>223</v>
      </c>
      <c r="C98" s="26">
        <v>44372</v>
      </c>
      <c r="D98" s="4"/>
      <c r="E98" s="4"/>
      <c r="G98" s="4">
        <v>1670</v>
      </c>
      <c r="H98" s="4">
        <v>1670</v>
      </c>
      <c r="I98" s="4"/>
      <c r="J98" s="4"/>
      <c r="K98" s="4"/>
      <c r="L98" s="4"/>
      <c r="M98" s="4"/>
      <c r="N98" s="4">
        <f t="shared" si="8"/>
        <v>3340</v>
      </c>
    </row>
    <row r="99" spans="1:36" x14ac:dyDescent="0.45">
      <c r="A99">
        <f t="shared" si="9"/>
        <v>23</v>
      </c>
      <c r="B99" t="s">
        <v>428</v>
      </c>
      <c r="C99" s="26">
        <v>44376</v>
      </c>
      <c r="D99" s="4"/>
      <c r="E99" s="4"/>
      <c r="G99" s="4">
        <v>1670</v>
      </c>
      <c r="H99" s="4"/>
      <c r="I99" s="4"/>
      <c r="J99" s="4"/>
      <c r="K99" s="4"/>
      <c r="L99" s="4"/>
      <c r="M99" s="4"/>
      <c r="N99" s="4">
        <f t="shared" si="8"/>
        <v>1670</v>
      </c>
    </row>
    <row r="100" spans="1:36" x14ac:dyDescent="0.45">
      <c r="A100">
        <f t="shared" si="9"/>
        <v>24</v>
      </c>
      <c r="B100" t="s">
        <v>430</v>
      </c>
      <c r="C100" s="26">
        <v>44380</v>
      </c>
      <c r="D100" s="4"/>
      <c r="E100" s="4"/>
      <c r="H100" s="4">
        <v>1670</v>
      </c>
      <c r="I100" s="4"/>
      <c r="J100" s="4"/>
      <c r="K100" s="4"/>
      <c r="L100" s="4"/>
      <c r="M100" s="4"/>
      <c r="N100" s="4">
        <f t="shared" si="8"/>
        <v>1670</v>
      </c>
    </row>
    <row r="101" spans="1:36" x14ac:dyDescent="0.45">
      <c r="A101">
        <f t="shared" si="9"/>
        <v>25</v>
      </c>
      <c r="B101" t="s">
        <v>432</v>
      </c>
      <c r="C101" s="26">
        <v>44378</v>
      </c>
      <c r="D101" s="4"/>
      <c r="E101" s="4"/>
      <c r="G101" s="4"/>
      <c r="H101" s="4">
        <v>1670</v>
      </c>
      <c r="I101" s="4">
        <f>1670+1670+1670</f>
        <v>5010</v>
      </c>
      <c r="J101" s="16"/>
      <c r="K101" s="16"/>
      <c r="L101" s="4"/>
      <c r="M101" s="4"/>
      <c r="N101" s="4">
        <f t="shared" si="8"/>
        <v>6680</v>
      </c>
    </row>
    <row r="102" spans="1:36" x14ac:dyDescent="0.45">
      <c r="A102">
        <f t="shared" si="9"/>
        <v>26</v>
      </c>
      <c r="B102" t="s">
        <v>487</v>
      </c>
      <c r="C102" s="26">
        <v>44385</v>
      </c>
      <c r="D102" s="4"/>
      <c r="E102" s="4"/>
      <c r="G102" s="4"/>
      <c r="H102" s="4">
        <v>1670</v>
      </c>
      <c r="I102" s="4"/>
      <c r="J102" s="4"/>
      <c r="K102" s="4"/>
      <c r="L102" s="4"/>
      <c r="M102" s="4"/>
      <c r="N102" s="4">
        <f t="shared" si="8"/>
        <v>1670</v>
      </c>
    </row>
    <row r="103" spans="1:36" x14ac:dyDescent="0.45">
      <c r="A103">
        <f t="shared" si="9"/>
        <v>27</v>
      </c>
      <c r="B103" t="s">
        <v>447</v>
      </c>
      <c r="C103" s="26">
        <v>44392</v>
      </c>
      <c r="D103" s="4"/>
      <c r="E103" s="4"/>
      <c r="G103" s="4"/>
      <c r="H103" s="4">
        <v>1670</v>
      </c>
      <c r="I103" s="4"/>
      <c r="J103" s="4"/>
      <c r="K103" s="4"/>
      <c r="L103" s="4"/>
      <c r="M103" s="4"/>
      <c r="N103" s="4">
        <f t="shared" si="8"/>
        <v>1670</v>
      </c>
    </row>
    <row r="104" spans="1:36" x14ac:dyDescent="0.45">
      <c r="A104">
        <f t="shared" si="9"/>
        <v>28</v>
      </c>
      <c r="B104" t="s">
        <v>452</v>
      </c>
      <c r="C104" s="26">
        <v>44398</v>
      </c>
      <c r="D104" s="4"/>
      <c r="E104" s="4"/>
      <c r="G104" s="4"/>
      <c r="H104" s="4"/>
      <c r="I104" s="4"/>
      <c r="J104" s="4"/>
      <c r="K104" s="4"/>
      <c r="L104" s="4"/>
      <c r="M104" s="4"/>
      <c r="N104" s="4">
        <f t="shared" si="8"/>
        <v>0</v>
      </c>
    </row>
    <row r="105" spans="1:36" x14ac:dyDescent="0.45">
      <c r="A105">
        <f t="shared" si="9"/>
        <v>29</v>
      </c>
      <c r="B105" t="s">
        <v>446</v>
      </c>
      <c r="C105" s="26">
        <v>44398</v>
      </c>
      <c r="D105" s="4"/>
      <c r="E105" s="4"/>
      <c r="G105" s="4"/>
      <c r="H105" s="9"/>
      <c r="I105" s="4"/>
      <c r="J105" s="4"/>
      <c r="K105" s="4"/>
      <c r="L105" s="4"/>
      <c r="M105" s="4"/>
      <c r="N105" s="4">
        <f t="shared" si="8"/>
        <v>0</v>
      </c>
    </row>
    <row r="106" spans="1:36" x14ac:dyDescent="0.45">
      <c r="A106">
        <f t="shared" si="9"/>
        <v>30</v>
      </c>
      <c r="B106" s="20" t="s">
        <v>240</v>
      </c>
      <c r="C106" s="27">
        <v>44407</v>
      </c>
      <c r="D106" s="4"/>
      <c r="E106" s="4"/>
      <c r="G106" s="4"/>
      <c r="H106" s="4">
        <v>1670</v>
      </c>
      <c r="I106" s="4"/>
      <c r="J106" s="4"/>
      <c r="K106" s="4"/>
      <c r="L106" s="4"/>
      <c r="M106" s="4"/>
      <c r="N106" s="4">
        <f t="shared" si="8"/>
        <v>1670</v>
      </c>
    </row>
    <row r="107" spans="1:36" x14ac:dyDescent="0.45">
      <c r="A107">
        <f t="shared" si="9"/>
        <v>31</v>
      </c>
      <c r="B107" t="s">
        <v>460</v>
      </c>
      <c r="C107" s="27">
        <v>44416</v>
      </c>
      <c r="D107" s="4"/>
      <c r="E107" s="4"/>
      <c r="G107" s="4"/>
      <c r="I107" s="4">
        <v>1670</v>
      </c>
      <c r="J107" s="4"/>
      <c r="K107" s="4"/>
      <c r="L107" s="4"/>
      <c r="M107" s="4"/>
      <c r="N107" s="4">
        <f t="shared" si="8"/>
        <v>1670</v>
      </c>
    </row>
    <row r="108" spans="1:36" x14ac:dyDescent="0.45">
      <c r="A108">
        <f t="shared" si="9"/>
        <v>32</v>
      </c>
      <c r="B108" t="s">
        <v>299</v>
      </c>
      <c r="C108" s="26">
        <v>44412</v>
      </c>
      <c r="D108" s="4"/>
      <c r="E108" s="4"/>
      <c r="G108" s="4"/>
      <c r="H108" s="4"/>
      <c r="I108" s="4">
        <v>1670</v>
      </c>
      <c r="J108" s="4"/>
      <c r="K108" s="4"/>
      <c r="L108" s="4"/>
      <c r="M108" s="4"/>
      <c r="N108" s="4">
        <f t="shared" si="8"/>
        <v>1670</v>
      </c>
      <c r="AJ108" s="24" t="s">
        <v>527</v>
      </c>
    </row>
    <row r="109" spans="1:36" x14ac:dyDescent="0.45">
      <c r="A109">
        <f t="shared" si="9"/>
        <v>33</v>
      </c>
      <c r="B109" t="s">
        <v>244</v>
      </c>
      <c r="C109" s="26">
        <v>44413</v>
      </c>
      <c r="D109" s="4"/>
      <c r="E109" s="4"/>
      <c r="G109" s="4"/>
      <c r="H109" s="4"/>
      <c r="I109" s="4">
        <v>1670</v>
      </c>
      <c r="J109" s="4">
        <v>1670</v>
      </c>
      <c r="K109" s="4"/>
      <c r="L109" s="4"/>
      <c r="M109" s="4"/>
      <c r="N109" s="4">
        <f t="shared" si="8"/>
        <v>3340</v>
      </c>
      <c r="AJ109" t="s">
        <v>528</v>
      </c>
    </row>
    <row r="110" spans="1:36" x14ac:dyDescent="0.45">
      <c r="A110">
        <f t="shared" si="9"/>
        <v>34</v>
      </c>
      <c r="B110" t="s">
        <v>365</v>
      </c>
      <c r="C110" s="27">
        <v>44423</v>
      </c>
      <c r="D110" s="4"/>
      <c r="E110" s="4"/>
      <c r="G110" s="4"/>
      <c r="H110" s="4"/>
      <c r="I110" s="4">
        <v>1670</v>
      </c>
      <c r="J110" s="4"/>
      <c r="K110" s="4"/>
      <c r="L110" s="4"/>
      <c r="M110" s="4"/>
      <c r="N110" s="4">
        <f t="shared" si="8"/>
        <v>1670</v>
      </c>
      <c r="AJ110" t="s">
        <v>529</v>
      </c>
    </row>
    <row r="111" spans="1:36" x14ac:dyDescent="0.45">
      <c r="A111">
        <f t="shared" si="9"/>
        <v>35</v>
      </c>
      <c r="B111" t="s">
        <v>489</v>
      </c>
      <c r="C111" s="27">
        <v>44426</v>
      </c>
      <c r="D111" s="4"/>
      <c r="E111" s="4"/>
      <c r="G111" s="4"/>
      <c r="H111" s="4"/>
      <c r="I111" s="4">
        <v>1670</v>
      </c>
      <c r="J111" s="4"/>
      <c r="K111" s="4"/>
      <c r="L111" s="4"/>
      <c r="M111" s="4"/>
      <c r="N111" s="4">
        <f t="shared" si="8"/>
        <v>1670</v>
      </c>
      <c r="AJ111" t="s">
        <v>530</v>
      </c>
    </row>
    <row r="112" spans="1:36" x14ac:dyDescent="0.45">
      <c r="A112">
        <f t="shared" si="9"/>
        <v>36</v>
      </c>
      <c r="B112" t="s">
        <v>497</v>
      </c>
      <c r="C112" s="27">
        <v>44435</v>
      </c>
      <c r="D112" s="4"/>
      <c r="E112" s="4"/>
      <c r="G112" s="4"/>
      <c r="H112" s="4"/>
      <c r="I112" s="4">
        <v>1670</v>
      </c>
      <c r="J112" s="4"/>
      <c r="K112" s="4"/>
      <c r="L112" s="4"/>
      <c r="M112" s="4"/>
      <c r="N112" s="4">
        <f t="shared" si="8"/>
        <v>1670</v>
      </c>
      <c r="AJ112" t="s">
        <v>531</v>
      </c>
    </row>
    <row r="113" spans="1:36" x14ac:dyDescent="0.45">
      <c r="A113">
        <f t="shared" si="9"/>
        <v>37</v>
      </c>
      <c r="B113" t="s">
        <v>507</v>
      </c>
      <c r="C113" s="27">
        <v>44445</v>
      </c>
      <c r="D113" s="4"/>
      <c r="E113" s="4"/>
      <c r="G113" s="4"/>
      <c r="H113" s="4"/>
      <c r="I113" s="4">
        <v>1670</v>
      </c>
      <c r="J113" s="4"/>
      <c r="K113" s="4"/>
      <c r="L113" s="4"/>
      <c r="M113" s="4"/>
      <c r="N113" s="4">
        <f t="shared" si="8"/>
        <v>1670</v>
      </c>
    </row>
    <row r="114" spans="1:36" x14ac:dyDescent="0.45">
      <c r="A114">
        <f t="shared" si="9"/>
        <v>38</v>
      </c>
      <c r="B114" t="s">
        <v>506</v>
      </c>
      <c r="C114" s="27">
        <v>44445</v>
      </c>
      <c r="D114" s="4"/>
      <c r="E114" s="4"/>
      <c r="G114" s="4"/>
      <c r="H114" s="4"/>
      <c r="I114" s="4">
        <v>1670</v>
      </c>
      <c r="J114" s="4"/>
      <c r="K114" s="4"/>
      <c r="L114" s="4"/>
      <c r="M114" s="4"/>
      <c r="N114" s="4">
        <f t="shared" si="8"/>
        <v>1670</v>
      </c>
      <c r="AJ114" t="s">
        <v>532</v>
      </c>
    </row>
    <row r="115" spans="1:36" x14ac:dyDescent="0.45">
      <c r="A115">
        <f t="shared" si="9"/>
        <v>39</v>
      </c>
      <c r="B115" t="s">
        <v>526</v>
      </c>
      <c r="C115" s="27">
        <v>44445</v>
      </c>
      <c r="D115" s="4"/>
      <c r="E115" s="4"/>
      <c r="G115" s="4"/>
      <c r="H115" s="4"/>
      <c r="I115" s="4">
        <f>1670*3</f>
        <v>5010</v>
      </c>
      <c r="J115" s="4"/>
      <c r="K115" s="4"/>
      <c r="L115" s="4"/>
      <c r="M115" s="4"/>
      <c r="N115" s="4">
        <f t="shared" si="8"/>
        <v>5010</v>
      </c>
      <c r="AJ115" t="s">
        <v>533</v>
      </c>
    </row>
    <row r="116" spans="1:36" x14ac:dyDescent="0.45">
      <c r="B116" s="2" t="s">
        <v>255</v>
      </c>
      <c r="D116" s="5">
        <f>SUM(D77:D115)</f>
        <v>1017</v>
      </c>
      <c r="E116" s="5">
        <f t="shared" ref="E116:N116" si="10">SUM(E77:E115)</f>
        <v>1017</v>
      </c>
      <c r="F116" s="5">
        <f t="shared" si="10"/>
        <v>21756</v>
      </c>
      <c r="G116" s="5">
        <f t="shared" si="10"/>
        <v>60238</v>
      </c>
      <c r="H116" s="5">
        <f t="shared" si="10"/>
        <v>26720</v>
      </c>
      <c r="I116" s="5">
        <f t="shared" si="10"/>
        <v>31730</v>
      </c>
      <c r="J116" s="5">
        <f t="shared" si="10"/>
        <v>3340</v>
      </c>
      <c r="K116" s="5">
        <f t="shared" si="10"/>
        <v>1670</v>
      </c>
      <c r="L116" s="5">
        <f t="shared" si="10"/>
        <v>1670</v>
      </c>
      <c r="M116" s="5">
        <f t="shared" si="10"/>
        <v>0</v>
      </c>
      <c r="N116" s="5">
        <f t="shared" si="10"/>
        <v>149158</v>
      </c>
      <c r="AJ116" t="s">
        <v>535</v>
      </c>
    </row>
    <row r="117" spans="1:36" x14ac:dyDescent="0.45">
      <c r="B117" t="s">
        <v>256</v>
      </c>
      <c r="D117" s="4"/>
      <c r="E117" s="4"/>
      <c r="F117" s="4">
        <v>6100</v>
      </c>
      <c r="G117" s="4">
        <f>100+151</f>
        <v>251</v>
      </c>
      <c r="H117" s="4"/>
      <c r="I117" s="4"/>
      <c r="J117" s="4"/>
      <c r="K117" s="4"/>
      <c r="L117" s="4"/>
      <c r="M117" s="4"/>
      <c r="N117" s="4">
        <f t="shared" si="8"/>
        <v>6351</v>
      </c>
      <c r="AJ117" t="s">
        <v>534</v>
      </c>
    </row>
    <row r="118" spans="1:36" x14ac:dyDescent="0.45">
      <c r="B118" t="s">
        <v>395</v>
      </c>
      <c r="D118" s="4"/>
      <c r="E118" s="4"/>
      <c r="F118" s="4"/>
      <c r="G118" s="4">
        <f>750*8</f>
        <v>6000</v>
      </c>
      <c r="H118" s="4"/>
      <c r="I118" s="4">
        <f>750*2</f>
        <v>1500</v>
      </c>
      <c r="J118" s="4">
        <v>750</v>
      </c>
      <c r="K118" s="4"/>
      <c r="L118" s="4"/>
      <c r="M118" s="4"/>
      <c r="N118" s="4">
        <f t="shared" si="8"/>
        <v>8250</v>
      </c>
      <c r="AJ118" t="s">
        <v>536</v>
      </c>
    </row>
    <row r="119" spans="1:36" x14ac:dyDescent="0.45">
      <c r="B119" s="2" t="s">
        <v>339</v>
      </c>
      <c r="D119" s="4">
        <f>D116-D117-D118</f>
        <v>1017</v>
      </c>
      <c r="E119" s="4">
        <f t="shared" ref="E119:N119" si="11">E116-E117-E118</f>
        <v>1017</v>
      </c>
      <c r="F119" s="4">
        <f t="shared" si="11"/>
        <v>15656</v>
      </c>
      <c r="G119" s="4">
        <f t="shared" si="11"/>
        <v>53987</v>
      </c>
      <c r="H119" s="4">
        <f t="shared" si="11"/>
        <v>26720</v>
      </c>
      <c r="I119" s="4">
        <f t="shared" si="11"/>
        <v>30230</v>
      </c>
      <c r="J119" s="4">
        <f t="shared" si="11"/>
        <v>2590</v>
      </c>
      <c r="K119" s="4">
        <f t="shared" si="11"/>
        <v>1670</v>
      </c>
      <c r="L119" s="4">
        <f t="shared" si="11"/>
        <v>1670</v>
      </c>
      <c r="M119" s="4">
        <f t="shared" si="11"/>
        <v>0</v>
      </c>
      <c r="N119" s="4">
        <f t="shared" si="11"/>
        <v>134557</v>
      </c>
      <c r="AJ119" t="s">
        <v>537</v>
      </c>
    </row>
    <row r="120" spans="1:36" x14ac:dyDescent="0.45">
      <c r="B120" t="s">
        <v>340</v>
      </c>
      <c r="F120" s="8">
        <f>SUM(D119:F119)</f>
        <v>17690</v>
      </c>
      <c r="G120" s="8">
        <f>G119</f>
        <v>53987</v>
      </c>
      <c r="H120" s="8">
        <f t="shared" ref="H120:M120" si="12">H119</f>
        <v>26720</v>
      </c>
      <c r="I120" s="8">
        <f t="shared" si="12"/>
        <v>30230</v>
      </c>
      <c r="J120" s="8">
        <f t="shared" si="12"/>
        <v>2590</v>
      </c>
      <c r="K120" s="8">
        <f t="shared" si="12"/>
        <v>1670</v>
      </c>
      <c r="L120" s="8">
        <f t="shared" si="12"/>
        <v>1670</v>
      </c>
      <c r="M120" s="8">
        <f t="shared" si="12"/>
        <v>0</v>
      </c>
      <c r="N120" s="4">
        <f t="shared" si="8"/>
        <v>134557</v>
      </c>
    </row>
    <row r="121" spans="1:36" x14ac:dyDescent="0.45">
      <c r="B121" s="2" t="s">
        <v>381</v>
      </c>
      <c r="F121" s="8">
        <f t="shared" ref="F121:M121" si="13">F73</f>
        <v>-14979.560000000001</v>
      </c>
      <c r="G121" s="8" t="e">
        <f t="shared" si="13"/>
        <v>#REF!</v>
      </c>
      <c r="H121" s="8" t="e">
        <f t="shared" si="13"/>
        <v>#REF!</v>
      </c>
      <c r="I121" s="8" t="e">
        <f t="shared" si="13"/>
        <v>#REF!</v>
      </c>
      <c r="J121" s="8" t="e">
        <f t="shared" si="13"/>
        <v>#REF!</v>
      </c>
      <c r="K121" s="8">
        <f t="shared" si="13"/>
        <v>2372.9699999999998</v>
      </c>
      <c r="L121" s="8">
        <f t="shared" si="13"/>
        <v>4042.97</v>
      </c>
      <c r="M121" s="8">
        <f t="shared" si="13"/>
        <v>0</v>
      </c>
      <c r="N121" s="4" t="e">
        <f t="shared" si="8"/>
        <v>#REF!</v>
      </c>
    </row>
    <row r="122" spans="1:36" x14ac:dyDescent="0.45">
      <c r="B122" t="s">
        <v>379</v>
      </c>
      <c r="F122" s="8">
        <f>F120+F121</f>
        <v>2710.4399999999987</v>
      </c>
      <c r="G122" s="8" t="e">
        <f>G120+G121</f>
        <v>#REF!</v>
      </c>
      <c r="H122" s="8" t="e">
        <f t="shared" ref="H122:M122" si="14">H120+H121</f>
        <v>#REF!</v>
      </c>
      <c r="I122" s="8" t="e">
        <f t="shared" si="14"/>
        <v>#REF!</v>
      </c>
      <c r="J122" s="8" t="e">
        <f t="shared" si="14"/>
        <v>#REF!</v>
      </c>
      <c r="K122" s="8">
        <f t="shared" si="14"/>
        <v>4042.97</v>
      </c>
      <c r="L122" s="8">
        <f t="shared" si="14"/>
        <v>5712.9699999999993</v>
      </c>
      <c r="M122" s="8">
        <f t="shared" si="14"/>
        <v>0</v>
      </c>
      <c r="N122" s="8" t="e">
        <f>N120+N121</f>
        <v>#REF!</v>
      </c>
    </row>
    <row r="123" spans="1:36" x14ac:dyDescent="0.45">
      <c r="B123" s="24" t="s">
        <v>378</v>
      </c>
    </row>
    <row r="124" spans="1:36" x14ac:dyDescent="0.45">
      <c r="B124" t="s">
        <v>427</v>
      </c>
      <c r="F124">
        <f>100+151+174</f>
        <v>425</v>
      </c>
      <c r="G124">
        <f>129+100+100</f>
        <v>329</v>
      </c>
      <c r="H124">
        <v>205</v>
      </c>
      <c r="N124" s="4">
        <f>SUM(D124:M124)</f>
        <v>959</v>
      </c>
    </row>
    <row r="125" spans="1:36" x14ac:dyDescent="0.45">
      <c r="B125" t="s">
        <v>380</v>
      </c>
      <c r="F125" s="8">
        <f>F122+F124</f>
        <v>3135.4399999999987</v>
      </c>
      <c r="G125" s="8" t="e">
        <f>G122+G124</f>
        <v>#REF!</v>
      </c>
      <c r="H125" s="8" t="e">
        <f t="shared" ref="H125:M125" si="15">H122+H124</f>
        <v>#REF!</v>
      </c>
      <c r="I125" s="8" t="e">
        <f t="shared" si="15"/>
        <v>#REF!</v>
      </c>
      <c r="J125" s="8" t="e">
        <f t="shared" si="15"/>
        <v>#REF!</v>
      </c>
      <c r="K125" s="8">
        <f t="shared" si="15"/>
        <v>4042.97</v>
      </c>
      <c r="L125" s="8">
        <f t="shared" si="15"/>
        <v>5712.9699999999993</v>
      </c>
      <c r="M125" s="8">
        <f t="shared" si="15"/>
        <v>0</v>
      </c>
      <c r="N125" s="8" t="e">
        <f>N122+N124</f>
        <v>#REF!</v>
      </c>
      <c r="O125" t="s">
        <v>443</v>
      </c>
    </row>
    <row r="126" spans="1:36" x14ac:dyDescent="0.45">
      <c r="B126" s="24" t="s">
        <v>382</v>
      </c>
      <c r="G126" s="8" t="e">
        <f>G125+F125</f>
        <v>#REF!</v>
      </c>
      <c r="H126" s="8" t="e">
        <f>H125</f>
        <v>#REF!</v>
      </c>
      <c r="I126" s="8" t="e">
        <f>I125</f>
        <v>#REF!</v>
      </c>
      <c r="J126" s="8" t="e">
        <f>J125</f>
        <v>#REF!</v>
      </c>
      <c r="K126" s="8">
        <f>K125</f>
        <v>4042.97</v>
      </c>
      <c r="L126" s="8">
        <f>L125</f>
        <v>5712.9699999999993</v>
      </c>
      <c r="N126" s="52" t="e">
        <f>SUM(G126:M126)-N125</f>
        <v>#REF!</v>
      </c>
      <c r="O126" s="24" t="s">
        <v>382</v>
      </c>
    </row>
    <row r="127" spans="1:36" x14ac:dyDescent="0.45">
      <c r="G127" t="s">
        <v>181</v>
      </c>
    </row>
    <row r="129" spans="14:14" x14ac:dyDescent="0.45">
      <c r="N129" s="8"/>
    </row>
    <row r="130" spans="14:14" x14ac:dyDescent="0.45">
      <c r="N130" s="8"/>
    </row>
    <row r="132" spans="14:14" x14ac:dyDescent="0.45">
      <c r="N132" s="8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E56"/>
  <sheetViews>
    <sheetView zoomScale="70" zoomScaleNormal="70" workbookViewId="0">
      <pane ySplit="4" topLeftCell="A22" activePane="bottomLeft" state="frozen"/>
      <selection pane="bottomLeft" activeCell="C29" sqref="C29"/>
    </sheetView>
  </sheetViews>
  <sheetFormatPr defaultRowHeight="14.25" x14ac:dyDescent="0.45"/>
  <cols>
    <col min="1" max="1" width="4.9296875" bestFit="1" customWidth="1"/>
    <col min="2" max="2" width="30" bestFit="1" customWidth="1"/>
    <col min="3" max="3" width="60.73046875" style="10" customWidth="1"/>
    <col min="4" max="4" width="14.53125" bestFit="1" customWidth="1"/>
    <col min="5" max="5" width="26.19921875" bestFit="1" customWidth="1"/>
    <col min="9" max="9" width="25.46484375" customWidth="1"/>
  </cols>
  <sheetData>
    <row r="4" spans="1:5" x14ac:dyDescent="0.45">
      <c r="A4" s="2" t="s">
        <v>205</v>
      </c>
      <c r="B4" s="2" t="s">
        <v>206</v>
      </c>
      <c r="C4" s="11" t="s">
        <v>106</v>
      </c>
      <c r="D4" s="2" t="s">
        <v>257</v>
      </c>
      <c r="E4" s="2" t="s">
        <v>337</v>
      </c>
    </row>
    <row r="5" spans="1:5" ht="28.5" x14ac:dyDescent="0.45">
      <c r="A5">
        <v>1</v>
      </c>
      <c r="B5" t="s">
        <v>209</v>
      </c>
      <c r="C5" s="10" t="s">
        <v>304</v>
      </c>
      <c r="D5">
        <v>9034162892</v>
      </c>
      <c r="E5" s="1" t="s">
        <v>330</v>
      </c>
    </row>
    <row r="6" spans="1:5" x14ac:dyDescent="0.45">
      <c r="A6">
        <f>A5+1</f>
        <v>2</v>
      </c>
      <c r="B6" s="63" t="s">
        <v>210</v>
      </c>
      <c r="D6">
        <v>9818530538</v>
      </c>
    </row>
    <row r="7" spans="1:5" x14ac:dyDescent="0.45">
      <c r="A7">
        <f t="shared" ref="A7:A56" si="0">A6+1</f>
        <v>3</v>
      </c>
      <c r="B7" s="63" t="s">
        <v>230</v>
      </c>
      <c r="D7">
        <v>9987093922</v>
      </c>
      <c r="E7" s="1" t="s">
        <v>314</v>
      </c>
    </row>
    <row r="8" spans="1:5" ht="57" x14ac:dyDescent="0.45">
      <c r="A8">
        <f t="shared" si="0"/>
        <v>4</v>
      </c>
      <c r="B8" t="s">
        <v>229</v>
      </c>
      <c r="C8" s="10" t="s">
        <v>233</v>
      </c>
      <c r="D8">
        <v>9805720136</v>
      </c>
    </row>
    <row r="9" spans="1:5" x14ac:dyDescent="0.45">
      <c r="A9">
        <f t="shared" si="0"/>
        <v>5</v>
      </c>
      <c r="B9" t="s">
        <v>235</v>
      </c>
      <c r="C9" s="10" t="s">
        <v>347</v>
      </c>
      <c r="D9">
        <v>9643700712</v>
      </c>
    </row>
    <row r="10" spans="1:5" ht="28.5" x14ac:dyDescent="0.45">
      <c r="A10">
        <f t="shared" si="0"/>
        <v>6</v>
      </c>
      <c r="B10" t="s">
        <v>232</v>
      </c>
      <c r="C10" s="10" t="s">
        <v>280</v>
      </c>
      <c r="D10">
        <v>9310749000</v>
      </c>
    </row>
    <row r="11" spans="1:5" ht="28.5" x14ac:dyDescent="0.45">
      <c r="A11">
        <f t="shared" si="0"/>
        <v>7</v>
      </c>
      <c r="B11" t="s">
        <v>234</v>
      </c>
      <c r="C11" s="10" t="s">
        <v>317</v>
      </c>
      <c r="D11">
        <v>9255537993</v>
      </c>
      <c r="E11" t="s">
        <v>315</v>
      </c>
    </row>
    <row r="12" spans="1:5" ht="28.5" x14ac:dyDescent="0.45">
      <c r="A12">
        <f t="shared" si="0"/>
        <v>8</v>
      </c>
      <c r="B12" t="s">
        <v>213</v>
      </c>
      <c r="C12" s="10" t="s">
        <v>333</v>
      </c>
      <c r="D12">
        <v>9999867862</v>
      </c>
    </row>
    <row r="13" spans="1:5" ht="28.5" x14ac:dyDescent="0.45">
      <c r="A13">
        <f t="shared" si="0"/>
        <v>9</v>
      </c>
      <c r="B13" s="63" t="s">
        <v>222</v>
      </c>
      <c r="C13" s="10" t="s">
        <v>335</v>
      </c>
      <c r="D13">
        <v>9818574028</v>
      </c>
      <c r="E13" s="1" t="s">
        <v>327</v>
      </c>
    </row>
    <row r="14" spans="1:5" ht="28.5" x14ac:dyDescent="0.45">
      <c r="A14">
        <f t="shared" si="0"/>
        <v>10</v>
      </c>
      <c r="B14" t="s">
        <v>238</v>
      </c>
      <c r="C14" s="10" t="s">
        <v>336</v>
      </c>
      <c r="D14" s="6" t="s">
        <v>274</v>
      </c>
      <c r="E14" s="36" t="s">
        <v>338</v>
      </c>
    </row>
    <row r="15" spans="1:5" ht="28.5" x14ac:dyDescent="0.45">
      <c r="A15">
        <f t="shared" si="0"/>
        <v>11</v>
      </c>
      <c r="B15" t="s">
        <v>246</v>
      </c>
      <c r="C15" s="10" t="s">
        <v>334</v>
      </c>
      <c r="D15">
        <v>9917458901</v>
      </c>
    </row>
    <row r="16" spans="1:5" x14ac:dyDescent="0.45">
      <c r="A16">
        <f t="shared" si="0"/>
        <v>12</v>
      </c>
      <c r="B16" t="s">
        <v>271</v>
      </c>
      <c r="C16" s="10" t="s">
        <v>279</v>
      </c>
      <c r="D16">
        <v>9560997482</v>
      </c>
    </row>
    <row r="17" spans="1:4" ht="28.5" x14ac:dyDescent="0.45">
      <c r="A17">
        <f t="shared" si="0"/>
        <v>13</v>
      </c>
      <c r="B17" t="s">
        <v>259</v>
      </c>
      <c r="C17" s="10" t="s">
        <v>278</v>
      </c>
      <c r="D17">
        <v>9560069167</v>
      </c>
    </row>
    <row r="18" spans="1:4" x14ac:dyDescent="0.45">
      <c r="A18">
        <f t="shared" si="0"/>
        <v>14</v>
      </c>
      <c r="B18" t="s">
        <v>275</v>
      </c>
      <c r="C18" s="10" t="s">
        <v>277</v>
      </c>
      <c r="D18">
        <v>9466714797</v>
      </c>
    </row>
    <row r="19" spans="1:4" ht="28.5" x14ac:dyDescent="0.45">
      <c r="A19">
        <f t="shared" si="0"/>
        <v>15</v>
      </c>
      <c r="B19" t="s">
        <v>281</v>
      </c>
      <c r="C19" s="10" t="s">
        <v>303</v>
      </c>
      <c r="D19">
        <v>9958598105</v>
      </c>
    </row>
    <row r="20" spans="1:4" ht="28.5" x14ac:dyDescent="0.45">
      <c r="A20">
        <f t="shared" si="0"/>
        <v>16</v>
      </c>
      <c r="B20" s="63" t="s">
        <v>282</v>
      </c>
      <c r="C20" s="10" t="s">
        <v>284</v>
      </c>
      <c r="D20">
        <v>9650848608</v>
      </c>
    </row>
    <row r="21" spans="1:4" ht="42.75" x14ac:dyDescent="0.45">
      <c r="A21">
        <f t="shared" si="0"/>
        <v>17</v>
      </c>
      <c r="B21" t="s">
        <v>283</v>
      </c>
      <c r="C21" s="10" t="s">
        <v>302</v>
      </c>
      <c r="D21">
        <v>8168614337</v>
      </c>
    </row>
    <row r="22" spans="1:4" ht="28.5" x14ac:dyDescent="0.45">
      <c r="A22">
        <f t="shared" si="0"/>
        <v>18</v>
      </c>
      <c r="B22" t="s">
        <v>293</v>
      </c>
      <c r="C22" s="10" t="s">
        <v>346</v>
      </c>
      <c r="D22">
        <v>9996121237</v>
      </c>
    </row>
    <row r="23" spans="1:4" x14ac:dyDescent="0.45">
      <c r="A23">
        <f t="shared" si="0"/>
        <v>19</v>
      </c>
      <c r="B23" t="s">
        <v>320</v>
      </c>
      <c r="C23" s="10" t="s">
        <v>332</v>
      </c>
      <c r="D23">
        <v>9811660546</v>
      </c>
    </row>
    <row r="24" spans="1:4" x14ac:dyDescent="0.45">
      <c r="A24">
        <f t="shared" si="0"/>
        <v>20</v>
      </c>
      <c r="B24" t="s">
        <v>326</v>
      </c>
      <c r="C24" s="10" t="s">
        <v>331</v>
      </c>
      <c r="D24">
        <v>9873567535</v>
      </c>
    </row>
    <row r="25" spans="1:4" ht="28.5" x14ac:dyDescent="0.45">
      <c r="A25">
        <f t="shared" si="0"/>
        <v>21</v>
      </c>
      <c r="B25" s="20" t="s">
        <v>376</v>
      </c>
      <c r="C25" s="10" t="s">
        <v>377</v>
      </c>
      <c r="D25" s="20">
        <v>9899230367</v>
      </c>
    </row>
    <row r="26" spans="1:4" ht="28.5" x14ac:dyDescent="0.45">
      <c r="A26">
        <f t="shared" si="0"/>
        <v>22</v>
      </c>
      <c r="B26" t="s">
        <v>223</v>
      </c>
      <c r="C26" s="10" t="s">
        <v>426</v>
      </c>
      <c r="D26" s="20">
        <v>9958057450</v>
      </c>
    </row>
    <row r="27" spans="1:4" ht="28.5" x14ac:dyDescent="0.45">
      <c r="A27">
        <f t="shared" si="0"/>
        <v>23</v>
      </c>
      <c r="B27" t="s">
        <v>428</v>
      </c>
      <c r="C27" s="10" t="s">
        <v>429</v>
      </c>
      <c r="D27">
        <v>7042022889</v>
      </c>
    </row>
    <row r="28" spans="1:4" x14ac:dyDescent="0.45">
      <c r="A28">
        <f t="shared" si="0"/>
        <v>24</v>
      </c>
      <c r="B28" t="s">
        <v>430</v>
      </c>
      <c r="D28">
        <v>8950934480</v>
      </c>
    </row>
    <row r="29" spans="1:4" x14ac:dyDescent="0.45">
      <c r="A29">
        <f t="shared" si="0"/>
        <v>25</v>
      </c>
      <c r="B29" t="s">
        <v>432</v>
      </c>
      <c r="D29">
        <v>9996590668</v>
      </c>
    </row>
    <row r="30" spans="1:4" x14ac:dyDescent="0.45">
      <c r="A30">
        <f t="shared" si="0"/>
        <v>26</v>
      </c>
      <c r="B30" t="s">
        <v>444</v>
      </c>
      <c r="D30">
        <v>9254178910</v>
      </c>
    </row>
    <row r="31" spans="1:4" x14ac:dyDescent="0.45">
      <c r="A31">
        <f t="shared" si="0"/>
        <v>27</v>
      </c>
      <c r="B31" t="s">
        <v>447</v>
      </c>
      <c r="D31">
        <v>9811702512</v>
      </c>
    </row>
    <row r="32" spans="1:4" x14ac:dyDescent="0.45">
      <c r="A32">
        <f t="shared" si="0"/>
        <v>28</v>
      </c>
      <c r="B32" t="s">
        <v>452</v>
      </c>
      <c r="D32">
        <v>9416012722</v>
      </c>
    </row>
    <row r="33" spans="1:4" x14ac:dyDescent="0.45">
      <c r="A33">
        <f t="shared" si="0"/>
        <v>29</v>
      </c>
      <c r="B33" t="s">
        <v>446</v>
      </c>
      <c r="D33">
        <v>9034921031</v>
      </c>
    </row>
    <row r="34" spans="1:4" x14ac:dyDescent="0.45">
      <c r="A34">
        <f t="shared" si="0"/>
        <v>30</v>
      </c>
      <c r="B34" t="s">
        <v>240</v>
      </c>
      <c r="D34">
        <v>8700869875</v>
      </c>
    </row>
    <row r="35" spans="1:4" ht="28.5" x14ac:dyDescent="0.45">
      <c r="A35">
        <f t="shared" si="0"/>
        <v>31</v>
      </c>
      <c r="B35" t="s">
        <v>460</v>
      </c>
      <c r="C35" s="10" t="s">
        <v>498</v>
      </c>
      <c r="D35">
        <v>9899381838</v>
      </c>
    </row>
    <row r="36" spans="1:4" x14ac:dyDescent="0.45">
      <c r="A36">
        <f t="shared" si="0"/>
        <v>32</v>
      </c>
      <c r="B36" t="s">
        <v>299</v>
      </c>
      <c r="D36">
        <v>9343055505</v>
      </c>
    </row>
    <row r="37" spans="1:4" x14ac:dyDescent="0.45">
      <c r="A37">
        <f t="shared" si="0"/>
        <v>33</v>
      </c>
      <c r="B37" t="s">
        <v>244</v>
      </c>
      <c r="D37">
        <v>9711753021</v>
      </c>
    </row>
    <row r="38" spans="1:4" x14ac:dyDescent="0.45">
      <c r="A38">
        <f t="shared" si="0"/>
        <v>34</v>
      </c>
      <c r="B38" t="s">
        <v>365</v>
      </c>
      <c r="D38">
        <v>9899149980</v>
      </c>
    </row>
    <row r="39" spans="1:4" x14ac:dyDescent="0.45">
      <c r="A39">
        <f t="shared" si="0"/>
        <v>35</v>
      </c>
      <c r="B39" t="s">
        <v>489</v>
      </c>
      <c r="D39">
        <v>8750400898</v>
      </c>
    </row>
    <row r="40" spans="1:4" x14ac:dyDescent="0.45">
      <c r="A40">
        <f t="shared" si="0"/>
        <v>36</v>
      </c>
      <c r="B40" t="s">
        <v>497</v>
      </c>
      <c r="D40">
        <v>7027655106</v>
      </c>
    </row>
    <row r="41" spans="1:4" x14ac:dyDescent="0.45">
      <c r="A41">
        <f t="shared" si="0"/>
        <v>37</v>
      </c>
      <c r="B41" t="s">
        <v>507</v>
      </c>
      <c r="D41">
        <v>8700388049</v>
      </c>
    </row>
    <row r="42" spans="1:4" x14ac:dyDescent="0.45">
      <c r="A42">
        <f t="shared" si="0"/>
        <v>38</v>
      </c>
      <c r="B42" t="s">
        <v>506</v>
      </c>
      <c r="D42">
        <v>9813042550</v>
      </c>
    </row>
    <row r="43" spans="1:4" x14ac:dyDescent="0.45">
      <c r="A43">
        <f t="shared" si="0"/>
        <v>39</v>
      </c>
      <c r="B43" t="s">
        <v>526</v>
      </c>
      <c r="D43" t="s">
        <v>561</v>
      </c>
    </row>
    <row r="44" spans="1:4" x14ac:dyDescent="0.45">
      <c r="A44" s="35">
        <f t="shared" si="0"/>
        <v>40</v>
      </c>
      <c r="B44" s="35" t="s">
        <v>538</v>
      </c>
      <c r="D44">
        <v>9599995004</v>
      </c>
    </row>
    <row r="45" spans="1:4" x14ac:dyDescent="0.45">
      <c r="A45" s="35">
        <f t="shared" si="0"/>
        <v>41</v>
      </c>
      <c r="B45" s="35" t="s">
        <v>553</v>
      </c>
      <c r="D45">
        <v>9212246069</v>
      </c>
    </row>
    <row r="46" spans="1:4" x14ac:dyDescent="0.45">
      <c r="A46" s="35">
        <f t="shared" si="0"/>
        <v>42</v>
      </c>
      <c r="B46" s="35" t="s">
        <v>562</v>
      </c>
      <c r="C46" s="10" t="s">
        <v>568</v>
      </c>
      <c r="D46">
        <v>9312351552</v>
      </c>
    </row>
    <row r="47" spans="1:4" x14ac:dyDescent="0.45">
      <c r="A47" s="35">
        <f t="shared" si="0"/>
        <v>43</v>
      </c>
      <c r="B47" s="35" t="s">
        <v>543</v>
      </c>
      <c r="D47">
        <v>7838091440</v>
      </c>
    </row>
    <row r="48" spans="1:4" x14ac:dyDescent="0.45">
      <c r="A48" s="35">
        <f t="shared" si="0"/>
        <v>44</v>
      </c>
      <c r="B48" s="35" t="s">
        <v>545</v>
      </c>
      <c r="D48">
        <v>9711113877</v>
      </c>
    </row>
    <row r="49" spans="1:4" x14ac:dyDescent="0.45">
      <c r="A49" s="35">
        <f t="shared" si="0"/>
        <v>45</v>
      </c>
      <c r="B49" s="35" t="s">
        <v>546</v>
      </c>
      <c r="C49" s="10" t="s">
        <v>567</v>
      </c>
      <c r="D49">
        <v>9812411788</v>
      </c>
    </row>
    <row r="50" spans="1:4" x14ac:dyDescent="0.45">
      <c r="A50" s="35">
        <f t="shared" si="0"/>
        <v>46</v>
      </c>
      <c r="B50" s="35" t="s">
        <v>548</v>
      </c>
      <c r="D50">
        <v>9953130023</v>
      </c>
    </row>
    <row r="51" spans="1:4" x14ac:dyDescent="0.45">
      <c r="A51" s="35">
        <f t="shared" si="0"/>
        <v>47</v>
      </c>
      <c r="B51" s="35" t="s">
        <v>547</v>
      </c>
      <c r="D51">
        <v>999051004</v>
      </c>
    </row>
    <row r="52" spans="1:4" ht="28.5" x14ac:dyDescent="0.45">
      <c r="A52" s="35">
        <f t="shared" si="0"/>
        <v>48</v>
      </c>
      <c r="B52" s="35" t="s">
        <v>549</v>
      </c>
      <c r="C52" s="10" t="s">
        <v>565</v>
      </c>
      <c r="D52" t="s">
        <v>566</v>
      </c>
    </row>
    <row r="53" spans="1:4" x14ac:dyDescent="0.45">
      <c r="A53" s="35">
        <f t="shared" si="0"/>
        <v>49</v>
      </c>
      <c r="B53" s="35" t="s">
        <v>558</v>
      </c>
      <c r="D53">
        <v>8800498431</v>
      </c>
    </row>
    <row r="54" spans="1:4" ht="28.5" x14ac:dyDescent="0.45">
      <c r="A54" s="35">
        <f t="shared" si="0"/>
        <v>50</v>
      </c>
      <c r="B54" s="35" t="s">
        <v>559</v>
      </c>
      <c r="C54" s="10" t="s">
        <v>564</v>
      </c>
      <c r="D54">
        <v>9899242308</v>
      </c>
    </row>
    <row r="55" spans="1:4" x14ac:dyDescent="0.45">
      <c r="A55" s="35">
        <f t="shared" si="0"/>
        <v>51</v>
      </c>
      <c r="B55" s="35" t="s">
        <v>563</v>
      </c>
      <c r="C55" s="10" t="s">
        <v>570</v>
      </c>
      <c r="D55">
        <v>9654004981</v>
      </c>
    </row>
    <row r="56" spans="1:4" x14ac:dyDescent="0.45">
      <c r="A56" s="35">
        <f t="shared" si="0"/>
        <v>52</v>
      </c>
      <c r="B56" t="s">
        <v>569</v>
      </c>
      <c r="C56" s="10" t="s">
        <v>571</v>
      </c>
      <c r="D56">
        <v>9582476636</v>
      </c>
    </row>
  </sheetData>
  <hyperlinks>
    <hyperlink ref="E14" r:id="rId1" xr:uid="{00000000-0004-0000-0500-000000000000}"/>
    <hyperlink ref="E5" r:id="rId2" xr:uid="{00000000-0004-0000-0500-000001000000}"/>
    <hyperlink ref="E7" r:id="rId3" xr:uid="{00000000-0004-0000-0500-000002000000}"/>
    <hyperlink ref="E13" r:id="rId4" xr:uid="{00000000-0004-0000-0500-000003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160"/>
  <sheetViews>
    <sheetView tabSelected="1" topLeftCell="K7" zoomScaleNormal="100" workbookViewId="0">
      <selection activeCell="R23" sqref="R23"/>
    </sheetView>
  </sheetViews>
  <sheetFormatPr defaultRowHeight="14.25" x14ac:dyDescent="0.45"/>
  <cols>
    <col min="1" max="1" width="4.9296875" bestFit="1" customWidth="1"/>
    <col min="2" max="2" width="30" bestFit="1" customWidth="1"/>
    <col min="3" max="3" width="12" bestFit="1" customWidth="1"/>
    <col min="4" max="4" width="31.06640625" bestFit="1" customWidth="1"/>
    <col min="5" max="5" width="15.06640625" bestFit="1" customWidth="1"/>
    <col min="6" max="6" width="17.19921875" bestFit="1" customWidth="1"/>
    <col min="8" max="8" width="14.73046875" bestFit="1" customWidth="1"/>
    <col min="9" max="9" width="28.265625" bestFit="1" customWidth="1"/>
    <col min="12" max="12" width="14.73046875" bestFit="1" customWidth="1"/>
    <col min="13" max="13" width="16" bestFit="1" customWidth="1"/>
    <col min="14" max="14" width="24.86328125" bestFit="1" customWidth="1"/>
    <col min="15" max="15" width="15.73046875" customWidth="1"/>
    <col min="16" max="16" width="9" bestFit="1" customWidth="1"/>
    <col min="17" max="17" width="11.3984375" bestFit="1" customWidth="1"/>
    <col min="18" max="18" width="40.06640625" bestFit="1" customWidth="1"/>
    <col min="19" max="19" width="10.1328125" bestFit="1" customWidth="1"/>
    <col min="20" max="20" width="10.796875" bestFit="1" customWidth="1"/>
    <col min="21" max="21" width="5" customWidth="1"/>
    <col min="22" max="22" width="12.73046875" bestFit="1" customWidth="1"/>
    <col min="23" max="23" width="10.53125" bestFit="1" customWidth="1"/>
    <col min="24" max="24" width="2" customWidth="1"/>
    <col min="25" max="25" width="10.265625" bestFit="1" customWidth="1"/>
    <col min="27" max="27" width="1.9296875" customWidth="1"/>
    <col min="28" max="31" width="13.796875" customWidth="1"/>
    <col min="32" max="32" width="23.6640625" bestFit="1" customWidth="1"/>
    <col min="34" max="34" width="16" bestFit="1" customWidth="1"/>
    <col min="35" max="35" width="24.86328125" bestFit="1" customWidth="1"/>
    <col min="36" max="36" width="17.06640625" customWidth="1"/>
    <col min="37" max="37" width="23.265625" bestFit="1" customWidth="1"/>
    <col min="38" max="38" width="11.33203125" bestFit="1" customWidth="1"/>
    <col min="39" max="39" width="27.33203125" bestFit="1" customWidth="1"/>
    <col min="43" max="43" width="9.33203125" bestFit="1" customWidth="1"/>
    <col min="47" max="47" width="9.9296875" bestFit="1" customWidth="1"/>
  </cols>
  <sheetData>
    <row r="1" spans="1:18" ht="18.399999999999999" customHeight="1" x14ac:dyDescent="0.45">
      <c r="C1" s="72"/>
    </row>
    <row r="2" spans="1:18" x14ac:dyDescent="0.45">
      <c r="A2" s="2" t="s">
        <v>205</v>
      </c>
      <c r="B2" s="2" t="s">
        <v>206</v>
      </c>
      <c r="C2" s="2" t="s">
        <v>319</v>
      </c>
      <c r="D2" t="s">
        <v>308</v>
      </c>
      <c r="E2" t="s">
        <v>98</v>
      </c>
      <c r="F2" s="2" t="s">
        <v>987</v>
      </c>
    </row>
    <row r="3" spans="1:18" x14ac:dyDescent="0.45">
      <c r="A3">
        <v>1</v>
      </c>
      <c r="D3" s="1"/>
      <c r="E3" s="1"/>
      <c r="J3" s="82"/>
      <c r="M3" t="s">
        <v>1069</v>
      </c>
    </row>
    <row r="4" spans="1:18" x14ac:dyDescent="0.45">
      <c r="A4">
        <f>A3+1</f>
        <v>2</v>
      </c>
      <c r="B4" t="s">
        <v>210</v>
      </c>
      <c r="M4" t="s">
        <v>1070</v>
      </c>
    </row>
    <row r="5" spans="1:18" x14ac:dyDescent="0.45">
      <c r="A5">
        <f t="shared" ref="A5:A68" si="0">A4+1</f>
        <v>3</v>
      </c>
      <c r="D5" s="1"/>
      <c r="E5" s="1"/>
      <c r="H5" t="s">
        <v>19</v>
      </c>
      <c r="I5" t="s">
        <v>988</v>
      </c>
      <c r="P5" s="19" t="s">
        <v>1074</v>
      </c>
      <c r="Q5" s="19" t="s">
        <v>1075</v>
      </c>
      <c r="R5" s="19" t="s">
        <v>1076</v>
      </c>
    </row>
    <row r="6" spans="1:18" x14ac:dyDescent="0.45">
      <c r="A6">
        <f t="shared" si="0"/>
        <v>4</v>
      </c>
      <c r="B6" t="s">
        <v>229</v>
      </c>
      <c r="C6" t="s">
        <v>450</v>
      </c>
      <c r="D6" t="s">
        <v>449</v>
      </c>
      <c r="E6" s="1" t="s">
        <v>448</v>
      </c>
      <c r="F6" t="s">
        <v>368</v>
      </c>
      <c r="H6" t="s">
        <v>319</v>
      </c>
      <c r="I6" t="s">
        <v>989</v>
      </c>
      <c r="M6" s="19" t="s">
        <v>1067</v>
      </c>
      <c r="N6" s="19" t="s">
        <v>1068</v>
      </c>
      <c r="P6" s="27">
        <v>45145</v>
      </c>
      <c r="Q6" s="20" t="s">
        <v>192</v>
      </c>
      <c r="R6" s="20" t="s">
        <v>1071</v>
      </c>
    </row>
    <row r="7" spans="1:18" x14ac:dyDescent="0.45">
      <c r="A7">
        <f t="shared" si="0"/>
        <v>5</v>
      </c>
      <c r="B7" t="s">
        <v>235</v>
      </c>
      <c r="C7" t="s">
        <v>348</v>
      </c>
      <c r="D7" s="1" t="s">
        <v>349</v>
      </c>
      <c r="E7" s="1" t="s">
        <v>445</v>
      </c>
      <c r="F7" t="s">
        <v>369</v>
      </c>
      <c r="H7" t="s">
        <v>1</v>
      </c>
      <c r="I7" s="1" t="s">
        <v>990</v>
      </c>
      <c r="M7" s="20" t="s">
        <v>1060</v>
      </c>
      <c r="N7" s="20" t="s">
        <v>1064</v>
      </c>
      <c r="P7" s="27">
        <f>P6+1</f>
        <v>45146</v>
      </c>
      <c r="Q7" s="20" t="s">
        <v>193</v>
      </c>
      <c r="R7" s="20" t="s">
        <v>1072</v>
      </c>
    </row>
    <row r="8" spans="1:18" x14ac:dyDescent="0.45">
      <c r="A8">
        <f t="shared" si="0"/>
        <v>6</v>
      </c>
      <c r="B8" t="s">
        <v>232</v>
      </c>
      <c r="C8" t="s">
        <v>352</v>
      </c>
      <c r="D8" s="1" t="s">
        <v>350</v>
      </c>
      <c r="E8" s="1" t="s">
        <v>351</v>
      </c>
      <c r="F8" t="s">
        <v>297</v>
      </c>
      <c r="H8" t="s">
        <v>3</v>
      </c>
      <c r="I8" t="s">
        <v>991</v>
      </c>
      <c r="M8" s="20" t="s">
        <v>1061</v>
      </c>
      <c r="N8" s="20" t="s">
        <v>1065</v>
      </c>
      <c r="P8" s="27">
        <f t="shared" ref="P8:P29" si="1">P7+1</f>
        <v>45147</v>
      </c>
      <c r="Q8" s="20" t="s">
        <v>194</v>
      </c>
      <c r="R8" s="20" t="s">
        <v>1072</v>
      </c>
    </row>
    <row r="9" spans="1:18" x14ac:dyDescent="0.45">
      <c r="A9">
        <f t="shared" si="0"/>
        <v>7</v>
      </c>
      <c r="B9" t="s">
        <v>234</v>
      </c>
      <c r="C9" t="s">
        <v>318</v>
      </c>
      <c r="D9" t="s">
        <v>315</v>
      </c>
      <c r="E9" s="1" t="s">
        <v>316</v>
      </c>
      <c r="F9" t="s">
        <v>451</v>
      </c>
      <c r="H9" t="s">
        <v>685</v>
      </c>
      <c r="I9" t="s">
        <v>354</v>
      </c>
      <c r="M9" s="20" t="s">
        <v>1062</v>
      </c>
      <c r="N9" s="20" t="s">
        <v>531</v>
      </c>
      <c r="P9" s="27">
        <f t="shared" si="1"/>
        <v>45148</v>
      </c>
      <c r="Q9" s="20" t="s">
        <v>195</v>
      </c>
      <c r="R9" s="20" t="s">
        <v>1077</v>
      </c>
    </row>
    <row r="10" spans="1:18" x14ac:dyDescent="0.45">
      <c r="A10">
        <f t="shared" si="0"/>
        <v>8</v>
      </c>
      <c r="B10" t="s">
        <v>213</v>
      </c>
      <c r="C10" t="s">
        <v>495</v>
      </c>
      <c r="D10" s="1" t="s">
        <v>496</v>
      </c>
      <c r="E10" s="1" t="s">
        <v>494</v>
      </c>
      <c r="F10" t="s">
        <v>461</v>
      </c>
      <c r="H10" t="s">
        <v>686</v>
      </c>
      <c r="I10" s="1" t="s">
        <v>687</v>
      </c>
      <c r="M10" s="20" t="s">
        <v>1063</v>
      </c>
      <c r="N10" s="20" t="s">
        <v>1066</v>
      </c>
      <c r="P10" s="27">
        <f t="shared" si="1"/>
        <v>45149</v>
      </c>
      <c r="Q10" s="20" t="s">
        <v>196</v>
      </c>
      <c r="R10" s="20" t="s">
        <v>1072</v>
      </c>
    </row>
    <row r="11" spans="1:18" x14ac:dyDescent="0.45">
      <c r="A11">
        <f t="shared" si="0"/>
        <v>9</v>
      </c>
      <c r="B11" t="s">
        <v>222</v>
      </c>
      <c r="C11" t="s">
        <v>329</v>
      </c>
      <c r="D11" s="1" t="s">
        <v>327</v>
      </c>
      <c r="E11" s="1" t="s">
        <v>328</v>
      </c>
      <c r="F11" t="s">
        <v>362</v>
      </c>
      <c r="P11" s="27">
        <f t="shared" si="1"/>
        <v>45150</v>
      </c>
      <c r="Q11" s="20" t="s">
        <v>197</v>
      </c>
      <c r="R11" s="20" t="s">
        <v>1073</v>
      </c>
    </row>
    <row r="12" spans="1:18" x14ac:dyDescent="0.45">
      <c r="A12">
        <f t="shared" si="0"/>
        <v>10</v>
      </c>
      <c r="B12" t="s">
        <v>238</v>
      </c>
      <c r="C12" t="s">
        <v>492</v>
      </c>
      <c r="D12" s="1" t="s">
        <v>493</v>
      </c>
      <c r="E12" s="1" t="s">
        <v>491</v>
      </c>
      <c r="F12" t="s">
        <v>461</v>
      </c>
      <c r="H12" t="s">
        <v>19</v>
      </c>
      <c r="I12" t="s">
        <v>881</v>
      </c>
      <c r="P12" s="27">
        <f t="shared" si="1"/>
        <v>45151</v>
      </c>
      <c r="Q12" s="20" t="s">
        <v>191</v>
      </c>
      <c r="R12" s="20" t="s">
        <v>1071</v>
      </c>
    </row>
    <row r="13" spans="1:18" x14ac:dyDescent="0.45">
      <c r="A13">
        <f t="shared" si="0"/>
        <v>11</v>
      </c>
      <c r="B13" t="s">
        <v>246</v>
      </c>
      <c r="H13" t="s">
        <v>319</v>
      </c>
      <c r="I13" t="s">
        <v>882</v>
      </c>
      <c r="P13" s="27">
        <f t="shared" si="1"/>
        <v>45152</v>
      </c>
      <c r="Q13" s="20" t="s">
        <v>192</v>
      </c>
      <c r="R13" s="20" t="s">
        <v>1071</v>
      </c>
    </row>
    <row r="14" spans="1:18" x14ac:dyDescent="0.45">
      <c r="A14">
        <f t="shared" si="0"/>
        <v>12</v>
      </c>
      <c r="B14" t="s">
        <v>271</v>
      </c>
      <c r="C14" t="s">
        <v>467</v>
      </c>
      <c r="D14" s="1" t="s">
        <v>466</v>
      </c>
      <c r="E14" s="1" t="s">
        <v>465</v>
      </c>
      <c r="F14" t="s">
        <v>461</v>
      </c>
      <c r="H14" t="s">
        <v>1</v>
      </c>
      <c r="I14" t="s">
        <v>879</v>
      </c>
      <c r="P14" s="27">
        <f t="shared" si="1"/>
        <v>45153</v>
      </c>
      <c r="Q14" s="20" t="s">
        <v>193</v>
      </c>
      <c r="R14" s="20" t="s">
        <v>1072</v>
      </c>
    </row>
    <row r="15" spans="1:18" x14ac:dyDescent="0.45">
      <c r="A15">
        <f t="shared" si="0"/>
        <v>13</v>
      </c>
      <c r="B15" t="s">
        <v>259</v>
      </c>
      <c r="C15" t="s">
        <v>468</v>
      </c>
      <c r="D15" s="1" t="s">
        <v>462</v>
      </c>
      <c r="E15" s="1" t="s">
        <v>463</v>
      </c>
      <c r="F15" t="s">
        <v>461</v>
      </c>
      <c r="H15" t="s">
        <v>3</v>
      </c>
      <c r="I15" s="1" t="s">
        <v>880</v>
      </c>
      <c r="P15" s="27">
        <f t="shared" si="1"/>
        <v>45154</v>
      </c>
      <c r="Q15" s="20" t="s">
        <v>194</v>
      </c>
      <c r="R15" s="20" t="s">
        <v>1072</v>
      </c>
    </row>
    <row r="16" spans="1:18" x14ac:dyDescent="0.45">
      <c r="A16">
        <f t="shared" si="0"/>
        <v>14</v>
      </c>
      <c r="B16" t="s">
        <v>275</v>
      </c>
      <c r="C16" t="s">
        <v>480</v>
      </c>
      <c r="D16" s="1" t="s">
        <v>481</v>
      </c>
      <c r="E16" s="1" t="s">
        <v>482</v>
      </c>
      <c r="H16" t="s">
        <v>685</v>
      </c>
      <c r="I16" t="s">
        <v>456</v>
      </c>
      <c r="P16" s="27">
        <f t="shared" si="1"/>
        <v>45155</v>
      </c>
      <c r="Q16" s="20" t="s">
        <v>195</v>
      </c>
      <c r="R16" s="20" t="s">
        <v>1072</v>
      </c>
    </row>
    <row r="17" spans="1:18" x14ac:dyDescent="0.45">
      <c r="A17">
        <f t="shared" si="0"/>
        <v>15</v>
      </c>
      <c r="B17" t="s">
        <v>283</v>
      </c>
      <c r="C17" t="s">
        <v>478</v>
      </c>
      <c r="D17" s="1" t="s">
        <v>479</v>
      </c>
      <c r="E17" s="1" t="s">
        <v>477</v>
      </c>
      <c r="H17" t="s">
        <v>686</v>
      </c>
      <c r="I17" s="1" t="s">
        <v>687</v>
      </c>
      <c r="P17" s="27">
        <f t="shared" si="1"/>
        <v>45156</v>
      </c>
      <c r="Q17" s="20" t="s">
        <v>196</v>
      </c>
      <c r="R17" s="20" t="s">
        <v>1072</v>
      </c>
    </row>
    <row r="18" spans="1:18" x14ac:dyDescent="0.45">
      <c r="A18">
        <f t="shared" si="0"/>
        <v>16</v>
      </c>
      <c r="B18" t="s">
        <v>320</v>
      </c>
      <c r="C18" t="s">
        <v>459</v>
      </c>
      <c r="D18" s="1" t="s">
        <v>457</v>
      </c>
      <c r="E18" s="1" t="s">
        <v>458</v>
      </c>
      <c r="F18" t="s">
        <v>353</v>
      </c>
      <c r="P18" s="27">
        <f t="shared" si="1"/>
        <v>45157</v>
      </c>
      <c r="Q18" s="20" t="s">
        <v>197</v>
      </c>
      <c r="R18" s="20" t="s">
        <v>1073</v>
      </c>
    </row>
    <row r="19" spans="1:18" x14ac:dyDescent="0.45">
      <c r="A19">
        <f t="shared" si="0"/>
        <v>17</v>
      </c>
      <c r="B19" s="20" t="s">
        <v>376</v>
      </c>
      <c r="C19" t="s">
        <v>454</v>
      </c>
      <c r="D19" s="1" t="s">
        <v>455</v>
      </c>
      <c r="E19" t="s">
        <v>453</v>
      </c>
      <c r="F19" t="s">
        <v>456</v>
      </c>
      <c r="H19" t="s">
        <v>19</v>
      </c>
      <c r="I19" t="s">
        <v>877</v>
      </c>
      <c r="P19" s="27">
        <f t="shared" si="1"/>
        <v>45158</v>
      </c>
      <c r="Q19" s="20" t="s">
        <v>191</v>
      </c>
      <c r="R19" s="20" t="s">
        <v>1071</v>
      </c>
    </row>
    <row r="20" spans="1:18" x14ac:dyDescent="0.45">
      <c r="A20">
        <f t="shared" si="0"/>
        <v>18</v>
      </c>
      <c r="B20" t="s">
        <v>223</v>
      </c>
      <c r="C20" t="s">
        <v>484</v>
      </c>
      <c r="D20" t="s">
        <v>485</v>
      </c>
      <c r="E20" t="s">
        <v>486</v>
      </c>
      <c r="F20" t="s">
        <v>461</v>
      </c>
      <c r="H20" t="s">
        <v>319</v>
      </c>
      <c r="P20" s="27">
        <f t="shared" si="1"/>
        <v>45159</v>
      </c>
      <c r="Q20" s="20" t="s">
        <v>192</v>
      </c>
      <c r="R20" s="20" t="s">
        <v>1071</v>
      </c>
    </row>
    <row r="21" spans="1:18" x14ac:dyDescent="0.45">
      <c r="A21">
        <f t="shared" si="0"/>
        <v>19</v>
      </c>
      <c r="B21" t="s">
        <v>428</v>
      </c>
      <c r="H21" t="s">
        <v>1</v>
      </c>
      <c r="I21" s="1" t="s">
        <v>876</v>
      </c>
      <c r="P21" s="27">
        <f t="shared" si="1"/>
        <v>45160</v>
      </c>
      <c r="Q21" s="20" t="s">
        <v>193</v>
      </c>
      <c r="R21" s="20" t="s">
        <v>1072</v>
      </c>
    </row>
    <row r="22" spans="1:18" x14ac:dyDescent="0.45">
      <c r="A22">
        <f t="shared" si="0"/>
        <v>20</v>
      </c>
      <c r="B22" t="s">
        <v>430</v>
      </c>
      <c r="H22" t="s">
        <v>3</v>
      </c>
      <c r="I22" s="1" t="s">
        <v>878</v>
      </c>
      <c r="P22" s="27">
        <f t="shared" si="1"/>
        <v>45161</v>
      </c>
      <c r="Q22" s="20" t="s">
        <v>194</v>
      </c>
      <c r="R22" s="20" t="s">
        <v>1072</v>
      </c>
    </row>
    <row r="23" spans="1:18" x14ac:dyDescent="0.45">
      <c r="A23">
        <f t="shared" si="0"/>
        <v>21</v>
      </c>
      <c r="B23" t="s">
        <v>432</v>
      </c>
      <c r="C23" t="s">
        <v>470</v>
      </c>
      <c r="D23" s="1" t="s">
        <v>471</v>
      </c>
      <c r="E23" s="1" t="s">
        <v>472</v>
      </c>
      <c r="H23" t="s">
        <v>685</v>
      </c>
      <c r="I23" t="s">
        <v>456</v>
      </c>
      <c r="P23" s="27">
        <f t="shared" si="1"/>
        <v>45162</v>
      </c>
      <c r="Q23" s="20" t="s">
        <v>195</v>
      </c>
      <c r="R23" s="20" t="s">
        <v>1077</v>
      </c>
    </row>
    <row r="24" spans="1:18" x14ac:dyDescent="0.45">
      <c r="A24">
        <f t="shared" si="0"/>
        <v>22</v>
      </c>
      <c r="B24" t="s">
        <v>244</v>
      </c>
      <c r="C24" t="s">
        <v>502</v>
      </c>
      <c r="D24" s="1" t="s">
        <v>503</v>
      </c>
      <c r="E24" s="1" t="s">
        <v>504</v>
      </c>
      <c r="H24" t="s">
        <v>686</v>
      </c>
      <c r="I24" s="1" t="s">
        <v>907</v>
      </c>
      <c r="P24" s="27">
        <f t="shared" si="1"/>
        <v>45163</v>
      </c>
      <c r="Q24" s="20" t="s">
        <v>196</v>
      </c>
      <c r="R24" s="20" t="s">
        <v>1072</v>
      </c>
    </row>
    <row r="25" spans="1:18" x14ac:dyDescent="0.45">
      <c r="A25">
        <f t="shared" si="0"/>
        <v>23</v>
      </c>
      <c r="B25" t="s">
        <v>626</v>
      </c>
      <c r="C25" t="s">
        <v>625</v>
      </c>
      <c r="D25" s="1" t="s">
        <v>627</v>
      </c>
      <c r="E25" s="1" t="s">
        <v>628</v>
      </c>
      <c r="F25" t="s">
        <v>461</v>
      </c>
      <c r="P25" s="27">
        <f t="shared" si="1"/>
        <v>45164</v>
      </c>
      <c r="Q25" s="20" t="s">
        <v>197</v>
      </c>
      <c r="R25" s="20" t="s">
        <v>1073</v>
      </c>
    </row>
    <row r="26" spans="1:18" x14ac:dyDescent="0.45">
      <c r="A26">
        <f t="shared" si="0"/>
        <v>24</v>
      </c>
      <c r="B26" t="s">
        <v>553</v>
      </c>
      <c r="C26" t="s">
        <v>551</v>
      </c>
      <c r="D26" s="1" t="s">
        <v>1019</v>
      </c>
      <c r="E26" s="1" t="s">
        <v>552</v>
      </c>
      <c r="F26" t="s">
        <v>353</v>
      </c>
      <c r="P26" s="27">
        <f t="shared" si="1"/>
        <v>45165</v>
      </c>
      <c r="Q26" s="20" t="s">
        <v>191</v>
      </c>
      <c r="R26" s="20" t="s">
        <v>1071</v>
      </c>
    </row>
    <row r="27" spans="1:18" x14ac:dyDescent="0.45">
      <c r="A27">
        <f t="shared" si="0"/>
        <v>25</v>
      </c>
      <c r="B27" t="s">
        <v>557</v>
      </c>
      <c r="C27" t="s">
        <v>554</v>
      </c>
      <c r="D27" s="1" t="s">
        <v>555</v>
      </c>
      <c r="E27" s="1" t="s">
        <v>556</v>
      </c>
      <c r="H27" t="s">
        <v>19</v>
      </c>
      <c r="I27" t="s">
        <v>674</v>
      </c>
      <c r="P27" s="27">
        <f t="shared" si="1"/>
        <v>45166</v>
      </c>
      <c r="Q27" s="20" t="s">
        <v>192</v>
      </c>
      <c r="R27" s="20" t="s">
        <v>1071</v>
      </c>
    </row>
    <row r="28" spans="1:18" x14ac:dyDescent="0.45">
      <c r="A28">
        <f t="shared" si="0"/>
        <v>26</v>
      </c>
      <c r="B28" t="s">
        <v>581</v>
      </c>
      <c r="C28" t="s">
        <v>578</v>
      </c>
      <c r="D28" s="1" t="s">
        <v>579</v>
      </c>
      <c r="E28" s="1" t="s">
        <v>580</v>
      </c>
      <c r="F28" t="s">
        <v>587</v>
      </c>
      <c r="H28" t="s">
        <v>319</v>
      </c>
      <c r="I28" t="s">
        <v>673</v>
      </c>
      <c r="P28" s="27">
        <f t="shared" si="1"/>
        <v>45167</v>
      </c>
      <c r="Q28" s="20" t="s">
        <v>193</v>
      </c>
      <c r="R28" s="20" t="s">
        <v>1072</v>
      </c>
    </row>
    <row r="29" spans="1:18" x14ac:dyDescent="0.45">
      <c r="A29">
        <f t="shared" si="0"/>
        <v>27</v>
      </c>
      <c r="B29" t="s">
        <v>585</v>
      </c>
      <c r="C29" t="s">
        <v>582</v>
      </c>
      <c r="D29" s="1" t="s">
        <v>583</v>
      </c>
      <c r="E29" s="1" t="s">
        <v>584</v>
      </c>
      <c r="F29" t="s">
        <v>586</v>
      </c>
      <c r="H29" t="s">
        <v>1</v>
      </c>
      <c r="I29" s="1" t="s">
        <v>675</v>
      </c>
      <c r="P29" s="27">
        <f t="shared" si="1"/>
        <v>45168</v>
      </c>
      <c r="Q29" s="20" t="s">
        <v>194</v>
      </c>
      <c r="R29" s="20" t="s">
        <v>1072</v>
      </c>
    </row>
    <row r="30" spans="1:18" x14ac:dyDescent="0.45">
      <c r="A30">
        <f t="shared" si="0"/>
        <v>28</v>
      </c>
      <c r="B30" t="s">
        <v>591</v>
      </c>
      <c r="C30" t="s">
        <v>589</v>
      </c>
      <c r="D30" s="1" t="s">
        <v>590</v>
      </c>
      <c r="E30" s="1" t="s">
        <v>588</v>
      </c>
      <c r="F30" t="s">
        <v>461</v>
      </c>
      <c r="H30" t="s">
        <v>3</v>
      </c>
      <c r="I30" s="1" t="s">
        <v>676</v>
      </c>
    </row>
    <row r="31" spans="1:18" x14ac:dyDescent="0.45">
      <c r="A31">
        <f t="shared" si="0"/>
        <v>29</v>
      </c>
      <c r="B31" t="s">
        <v>595</v>
      </c>
      <c r="C31" t="s">
        <v>592</v>
      </c>
      <c r="D31" s="1" t="s">
        <v>593</v>
      </c>
      <c r="E31" s="1" t="s">
        <v>594</v>
      </c>
      <c r="F31" t="s">
        <v>353</v>
      </c>
      <c r="H31" t="s">
        <v>686</v>
      </c>
      <c r="I31" s="1" t="s">
        <v>907</v>
      </c>
    </row>
    <row r="32" spans="1:18" x14ac:dyDescent="0.45">
      <c r="A32">
        <f t="shared" si="0"/>
        <v>30</v>
      </c>
      <c r="B32" t="s">
        <v>598</v>
      </c>
      <c r="C32" t="s">
        <v>599</v>
      </c>
      <c r="D32" s="1" t="s">
        <v>596</v>
      </c>
      <c r="E32" s="1" t="s">
        <v>597</v>
      </c>
    </row>
    <row r="33" spans="1:29" x14ac:dyDescent="0.45">
      <c r="A33">
        <f t="shared" si="0"/>
        <v>31</v>
      </c>
      <c r="B33" t="s">
        <v>601</v>
      </c>
      <c r="C33" t="s">
        <v>600</v>
      </c>
      <c r="D33" s="1" t="s">
        <v>602</v>
      </c>
      <c r="E33" s="1" t="s">
        <v>603</v>
      </c>
      <c r="F33" t="s">
        <v>353</v>
      </c>
      <c r="H33" t="s">
        <v>19</v>
      </c>
      <c r="I33" t="s">
        <v>869</v>
      </c>
    </row>
    <row r="34" spans="1:29" x14ac:dyDescent="0.45">
      <c r="A34">
        <f t="shared" si="0"/>
        <v>32</v>
      </c>
      <c r="B34" t="s">
        <v>605</v>
      </c>
      <c r="C34" t="s">
        <v>604</v>
      </c>
      <c r="D34" s="1" t="s">
        <v>606</v>
      </c>
      <c r="E34" s="1" t="s">
        <v>607</v>
      </c>
      <c r="F34" t="s">
        <v>353</v>
      </c>
      <c r="H34" t="s">
        <v>319</v>
      </c>
      <c r="I34" t="s">
        <v>870</v>
      </c>
    </row>
    <row r="35" spans="1:29" x14ac:dyDescent="0.45">
      <c r="A35">
        <f t="shared" si="0"/>
        <v>33</v>
      </c>
      <c r="B35" t="s">
        <v>610</v>
      </c>
      <c r="D35" s="1" t="s">
        <v>608</v>
      </c>
      <c r="E35" s="1" t="s">
        <v>609</v>
      </c>
      <c r="F35" t="s">
        <v>461</v>
      </c>
      <c r="H35" t="s">
        <v>1</v>
      </c>
      <c r="I35" s="1" t="s">
        <v>867</v>
      </c>
    </row>
    <row r="36" spans="1:29" x14ac:dyDescent="0.45">
      <c r="A36">
        <f t="shared" si="0"/>
        <v>34</v>
      </c>
      <c r="B36" t="s">
        <v>612</v>
      </c>
      <c r="C36" t="s">
        <v>611</v>
      </c>
      <c r="D36" s="1" t="s">
        <v>613</v>
      </c>
      <c r="E36" s="1" t="s">
        <v>615</v>
      </c>
      <c r="F36" t="s">
        <v>614</v>
      </c>
      <c r="H36" t="s">
        <v>3</v>
      </c>
      <c r="I36" s="1" t="s">
        <v>868</v>
      </c>
    </row>
    <row r="37" spans="1:29" x14ac:dyDescent="0.45">
      <c r="A37">
        <f t="shared" si="0"/>
        <v>35</v>
      </c>
      <c r="B37" t="s">
        <v>617</v>
      </c>
      <c r="C37" t="s">
        <v>616</v>
      </c>
      <c r="D37" s="1" t="s">
        <v>618</v>
      </c>
      <c r="E37" s="1" t="s">
        <v>619</v>
      </c>
      <c r="F37" t="s">
        <v>620</v>
      </c>
      <c r="H37" t="s">
        <v>685</v>
      </c>
      <c r="I37" t="s">
        <v>353</v>
      </c>
    </row>
    <row r="38" spans="1:29" x14ac:dyDescent="0.45">
      <c r="A38">
        <f t="shared" si="0"/>
        <v>36</v>
      </c>
      <c r="B38" t="s">
        <v>623</v>
      </c>
      <c r="C38" t="s">
        <v>621</v>
      </c>
      <c r="D38" s="1" t="s">
        <v>622</v>
      </c>
      <c r="E38" s="1" t="s">
        <v>624</v>
      </c>
      <c r="F38" t="s">
        <v>461</v>
      </c>
      <c r="H38" t="s">
        <v>686</v>
      </c>
      <c r="I38" s="1" t="s">
        <v>907</v>
      </c>
    </row>
    <row r="39" spans="1:29" x14ac:dyDescent="0.45">
      <c r="A39">
        <f t="shared" si="0"/>
        <v>37</v>
      </c>
      <c r="B39" t="s">
        <v>630</v>
      </c>
      <c r="C39" t="s">
        <v>629</v>
      </c>
      <c r="D39" s="1" t="s">
        <v>631</v>
      </c>
      <c r="E39" s="1" t="s">
        <v>632</v>
      </c>
      <c r="F39" t="s">
        <v>633</v>
      </c>
      <c r="AC39">
        <v>18001022444</v>
      </c>
    </row>
    <row r="40" spans="1:29" x14ac:dyDescent="0.45">
      <c r="A40">
        <f t="shared" si="0"/>
        <v>38</v>
      </c>
      <c r="B40" t="s">
        <v>635</v>
      </c>
      <c r="C40" t="s">
        <v>634</v>
      </c>
      <c r="D40" s="1" t="s">
        <v>636</v>
      </c>
      <c r="E40" s="1" t="s">
        <v>637</v>
      </c>
      <c r="H40" t="s">
        <v>19</v>
      </c>
      <c r="I40" t="s">
        <v>857</v>
      </c>
    </row>
    <row r="41" spans="1:29" x14ac:dyDescent="0.45">
      <c r="A41">
        <f t="shared" si="0"/>
        <v>39</v>
      </c>
      <c r="B41" t="s">
        <v>1045</v>
      </c>
      <c r="C41" t="s">
        <v>638</v>
      </c>
      <c r="D41" s="1" t="s">
        <v>639</v>
      </c>
      <c r="E41" s="1" t="s">
        <v>640</v>
      </c>
      <c r="F41" t="s">
        <v>641</v>
      </c>
      <c r="H41" t="s">
        <v>319</v>
      </c>
      <c r="I41" t="s">
        <v>854</v>
      </c>
    </row>
    <row r="42" spans="1:29" x14ac:dyDescent="0.45">
      <c r="A42">
        <f t="shared" si="0"/>
        <v>40</v>
      </c>
      <c r="B42" t="s">
        <v>646</v>
      </c>
      <c r="C42" t="s">
        <v>645</v>
      </c>
      <c r="D42" t="s">
        <v>644</v>
      </c>
      <c r="E42" s="1" t="s">
        <v>643</v>
      </c>
      <c r="F42" t="s">
        <v>642</v>
      </c>
      <c r="H42" t="s">
        <v>1</v>
      </c>
      <c r="I42" s="1" t="s">
        <v>855</v>
      </c>
    </row>
    <row r="43" spans="1:29" ht="28.5" x14ac:dyDescent="0.45">
      <c r="A43">
        <f t="shared" si="0"/>
        <v>41</v>
      </c>
      <c r="B43" t="s">
        <v>648</v>
      </c>
      <c r="C43" s="10" t="s">
        <v>647</v>
      </c>
      <c r="D43" s="1" t="s">
        <v>649</v>
      </c>
      <c r="E43" s="1" t="s">
        <v>650</v>
      </c>
      <c r="F43" t="s">
        <v>651</v>
      </c>
      <c r="H43" t="s">
        <v>3</v>
      </c>
      <c r="I43" s="1" t="s">
        <v>856</v>
      </c>
      <c r="J43" s="12"/>
    </row>
    <row r="44" spans="1:29" x14ac:dyDescent="0.45">
      <c r="A44">
        <f t="shared" si="0"/>
        <v>42</v>
      </c>
      <c r="B44" t="s">
        <v>674</v>
      </c>
      <c r="C44" t="s">
        <v>673</v>
      </c>
      <c r="D44" s="1" t="s">
        <v>675</v>
      </c>
      <c r="E44" s="1" t="s">
        <v>676</v>
      </c>
      <c r="H44" t="s">
        <v>685</v>
      </c>
      <c r="I44" t="s">
        <v>642</v>
      </c>
    </row>
    <row r="45" spans="1:29" x14ac:dyDescent="0.45">
      <c r="A45">
        <f t="shared" si="0"/>
        <v>43</v>
      </c>
      <c r="B45" t="s">
        <v>681</v>
      </c>
      <c r="C45" t="s">
        <v>680</v>
      </c>
      <c r="D45" s="1" t="s">
        <v>682</v>
      </c>
      <c r="E45" s="1" t="s">
        <v>683</v>
      </c>
      <c r="F45" t="s">
        <v>684</v>
      </c>
      <c r="H45" t="s">
        <v>686</v>
      </c>
      <c r="I45" s="1" t="s">
        <v>907</v>
      </c>
    </row>
    <row r="46" spans="1:29" x14ac:dyDescent="0.45">
      <c r="A46">
        <f t="shared" si="0"/>
        <v>44</v>
      </c>
      <c r="B46" t="s">
        <v>691</v>
      </c>
      <c r="C46" t="s">
        <v>689</v>
      </c>
      <c r="D46" s="1" t="s">
        <v>690</v>
      </c>
      <c r="E46" s="1" t="s">
        <v>688</v>
      </c>
      <c r="F46" t="s">
        <v>684</v>
      </c>
    </row>
    <row r="47" spans="1:29" x14ac:dyDescent="0.45">
      <c r="A47">
        <f t="shared" si="0"/>
        <v>45</v>
      </c>
      <c r="B47" t="s">
        <v>695</v>
      </c>
      <c r="C47" t="s">
        <v>692</v>
      </c>
      <c r="D47" s="1" t="s">
        <v>693</v>
      </c>
      <c r="E47" s="1" t="s">
        <v>694</v>
      </c>
      <c r="F47" t="s">
        <v>696</v>
      </c>
      <c r="H47" t="s">
        <v>19</v>
      </c>
      <c r="I47" t="s">
        <v>1041</v>
      </c>
    </row>
    <row r="48" spans="1:29" x14ac:dyDescent="0.45">
      <c r="A48">
        <f t="shared" si="0"/>
        <v>46</v>
      </c>
      <c r="B48" t="s">
        <v>701</v>
      </c>
      <c r="C48" t="s">
        <v>700</v>
      </c>
      <c r="D48" s="1" t="s">
        <v>702</v>
      </c>
      <c r="E48" s="1" t="s">
        <v>703</v>
      </c>
      <c r="H48" t="s">
        <v>319</v>
      </c>
      <c r="I48" t="s">
        <v>1047</v>
      </c>
    </row>
    <row r="49" spans="1:37" x14ac:dyDescent="0.45">
      <c r="A49">
        <f t="shared" si="0"/>
        <v>47</v>
      </c>
      <c r="B49" t="s">
        <v>668</v>
      </c>
      <c r="C49" t="s">
        <v>704</v>
      </c>
      <c r="D49" s="1" t="s">
        <v>705</v>
      </c>
      <c r="E49" s="1" t="s">
        <v>706</v>
      </c>
      <c r="F49" t="s">
        <v>353</v>
      </c>
      <c r="H49" t="s">
        <v>1</v>
      </c>
      <c r="I49" t="s">
        <v>1046</v>
      </c>
    </row>
    <row r="50" spans="1:37" x14ac:dyDescent="0.45">
      <c r="A50">
        <f t="shared" si="0"/>
        <v>48</v>
      </c>
      <c r="B50" t="s">
        <v>708</v>
      </c>
      <c r="C50" t="s">
        <v>707</v>
      </c>
      <c r="D50" s="1" t="s">
        <v>709</v>
      </c>
      <c r="E50" s="1" t="s">
        <v>710</v>
      </c>
      <c r="F50" t="s">
        <v>461</v>
      </c>
      <c r="H50" t="s">
        <v>3</v>
      </c>
      <c r="I50" s="1" t="s">
        <v>1040</v>
      </c>
    </row>
    <row r="51" spans="1:37" x14ac:dyDescent="0.45">
      <c r="A51">
        <f t="shared" si="0"/>
        <v>49</v>
      </c>
      <c r="B51" t="s">
        <v>714</v>
      </c>
      <c r="C51" t="s">
        <v>711</v>
      </c>
      <c r="D51" s="1" t="s">
        <v>712</v>
      </c>
      <c r="E51" s="1" t="s">
        <v>713</v>
      </c>
      <c r="F51" t="s">
        <v>353</v>
      </c>
      <c r="H51" t="s">
        <v>685</v>
      </c>
      <c r="I51" t="s">
        <v>1039</v>
      </c>
    </row>
    <row r="52" spans="1:37" x14ac:dyDescent="0.45">
      <c r="A52">
        <f t="shared" si="0"/>
        <v>50</v>
      </c>
      <c r="B52" t="s">
        <v>717</v>
      </c>
      <c r="C52" t="s">
        <v>718</v>
      </c>
      <c r="D52" s="1" t="s">
        <v>715</v>
      </c>
      <c r="E52" s="1" t="s">
        <v>716</v>
      </c>
      <c r="F52" t="s">
        <v>353</v>
      </c>
      <c r="H52" t="s">
        <v>686</v>
      </c>
      <c r="I52" s="1" t="s">
        <v>907</v>
      </c>
    </row>
    <row r="53" spans="1:37" x14ac:dyDescent="0.45">
      <c r="A53">
        <f t="shared" si="0"/>
        <v>51</v>
      </c>
      <c r="C53" t="s">
        <v>719</v>
      </c>
      <c r="D53" s="1" t="s">
        <v>720</v>
      </c>
      <c r="E53" s="1" t="s">
        <v>721</v>
      </c>
      <c r="F53" t="s">
        <v>722</v>
      </c>
    </row>
    <row r="54" spans="1:37" x14ac:dyDescent="0.45">
      <c r="A54">
        <f t="shared" si="0"/>
        <v>52</v>
      </c>
      <c r="B54" t="s">
        <v>726</v>
      </c>
      <c r="C54" s="10" t="s">
        <v>724</v>
      </c>
      <c r="D54" s="1" t="s">
        <v>723</v>
      </c>
      <c r="E54" s="1" t="s">
        <v>725</v>
      </c>
      <c r="F54" t="s">
        <v>353</v>
      </c>
      <c r="AK54" s="26">
        <v>45147</v>
      </c>
    </row>
    <row r="55" spans="1:37" x14ac:dyDescent="0.45">
      <c r="A55">
        <f t="shared" si="0"/>
        <v>53</v>
      </c>
      <c r="B55" t="s">
        <v>728</v>
      </c>
      <c r="C55" t="s">
        <v>727</v>
      </c>
      <c r="D55" s="1" t="s">
        <v>729</v>
      </c>
      <c r="E55" s="1" t="s">
        <v>730</v>
      </c>
      <c r="F55" t="s">
        <v>696</v>
      </c>
      <c r="AK55" s="26">
        <f>AK54+1</f>
        <v>45148</v>
      </c>
    </row>
    <row r="56" spans="1:37" x14ac:dyDescent="0.45">
      <c r="A56">
        <f t="shared" si="0"/>
        <v>54</v>
      </c>
      <c r="B56" t="s">
        <v>734</v>
      </c>
      <c r="C56" t="s">
        <v>731</v>
      </c>
      <c r="D56" s="1" t="s">
        <v>732</v>
      </c>
      <c r="E56" s="1" t="s">
        <v>733</v>
      </c>
      <c r="F56" s="1"/>
      <c r="AK56" s="26">
        <f t="shared" ref="AK56:AK72" si="2">AK55+1</f>
        <v>45149</v>
      </c>
    </row>
    <row r="57" spans="1:37" x14ac:dyDescent="0.45">
      <c r="A57">
        <f t="shared" si="0"/>
        <v>55</v>
      </c>
      <c r="B57" t="s">
        <v>736</v>
      </c>
      <c r="C57" t="s">
        <v>737</v>
      </c>
      <c r="D57" s="1" t="s">
        <v>735</v>
      </c>
      <c r="E57" s="1" t="s">
        <v>738</v>
      </c>
      <c r="F57" t="s">
        <v>353</v>
      </c>
      <c r="Q57" s="24"/>
      <c r="R57" s="24"/>
      <c r="S57" s="24"/>
      <c r="T57" s="2"/>
      <c r="U57" s="2"/>
      <c r="AK57" s="26">
        <f t="shared" si="2"/>
        <v>45150</v>
      </c>
    </row>
    <row r="58" spans="1:37" x14ac:dyDescent="0.45">
      <c r="A58">
        <f t="shared" si="0"/>
        <v>56</v>
      </c>
      <c r="B58" t="s">
        <v>740</v>
      </c>
      <c r="C58" t="s">
        <v>739</v>
      </c>
      <c r="D58" s="1" t="s">
        <v>741</v>
      </c>
      <c r="E58" s="1" t="s">
        <v>742</v>
      </c>
      <c r="F58" t="s">
        <v>633</v>
      </c>
      <c r="H58" t="s">
        <v>19</v>
      </c>
      <c r="I58" t="s">
        <v>900</v>
      </c>
      <c r="T58" s="4"/>
      <c r="U58" s="4"/>
      <c r="AK58" s="26">
        <f t="shared" si="2"/>
        <v>45151</v>
      </c>
    </row>
    <row r="59" spans="1:37" x14ac:dyDescent="0.45">
      <c r="A59">
        <f t="shared" si="0"/>
        <v>57</v>
      </c>
      <c r="B59" t="s">
        <v>746</v>
      </c>
      <c r="C59" t="s">
        <v>743</v>
      </c>
      <c r="D59" s="1" t="s">
        <v>744</v>
      </c>
      <c r="E59" s="1" t="s">
        <v>745</v>
      </c>
      <c r="F59" t="s">
        <v>456</v>
      </c>
      <c r="H59" t="s">
        <v>319</v>
      </c>
      <c r="I59" t="s">
        <v>899</v>
      </c>
      <c r="Q59" s="24"/>
      <c r="R59" s="24"/>
      <c r="S59" s="24"/>
      <c r="T59" s="4"/>
      <c r="U59" s="4"/>
      <c r="AK59" s="26">
        <f t="shared" si="2"/>
        <v>45152</v>
      </c>
    </row>
    <row r="60" spans="1:37" x14ac:dyDescent="0.45">
      <c r="A60">
        <f t="shared" si="0"/>
        <v>58</v>
      </c>
      <c r="B60" t="s">
        <v>750</v>
      </c>
      <c r="C60" t="s">
        <v>749</v>
      </c>
      <c r="D60" s="79" t="s">
        <v>751</v>
      </c>
      <c r="E60" s="1" t="s">
        <v>752</v>
      </c>
      <c r="F60" t="s">
        <v>753</v>
      </c>
      <c r="H60" t="s">
        <v>1</v>
      </c>
      <c r="I60" t="s">
        <v>901</v>
      </c>
      <c r="T60" s="4"/>
      <c r="U60" s="4"/>
      <c r="AK60" s="26">
        <f t="shared" si="2"/>
        <v>45153</v>
      </c>
    </row>
    <row r="61" spans="1:37" x14ac:dyDescent="0.45">
      <c r="A61">
        <f t="shared" si="0"/>
        <v>59</v>
      </c>
      <c r="B61" t="s">
        <v>755</v>
      </c>
      <c r="C61" t="s">
        <v>754</v>
      </c>
      <c r="D61" s="1" t="s">
        <v>756</v>
      </c>
      <c r="E61" s="1" t="s">
        <v>757</v>
      </c>
      <c r="F61" t="s">
        <v>684</v>
      </c>
      <c r="H61" t="s">
        <v>3</v>
      </c>
      <c r="I61" s="1" t="s">
        <v>902</v>
      </c>
      <c r="T61" s="4"/>
      <c r="U61" s="4"/>
      <c r="AK61" s="26">
        <f t="shared" si="2"/>
        <v>45154</v>
      </c>
    </row>
    <row r="62" spans="1:37" x14ac:dyDescent="0.45">
      <c r="A62">
        <f t="shared" si="0"/>
        <v>60</v>
      </c>
      <c r="B62" t="s">
        <v>766</v>
      </c>
      <c r="C62" t="s">
        <v>763</v>
      </c>
      <c r="D62" s="1" t="s">
        <v>764</v>
      </c>
      <c r="E62" s="1" t="s">
        <v>765</v>
      </c>
      <c r="Q62" s="2"/>
      <c r="R62" s="2"/>
      <c r="S62" s="2"/>
      <c r="T62" s="5"/>
      <c r="U62" s="5"/>
      <c r="AK62" s="26">
        <f t="shared" si="2"/>
        <v>45155</v>
      </c>
    </row>
    <row r="63" spans="1:37" x14ac:dyDescent="0.45">
      <c r="A63">
        <f t="shared" si="0"/>
        <v>61</v>
      </c>
      <c r="B63" t="s">
        <v>769</v>
      </c>
      <c r="C63" t="s">
        <v>770</v>
      </c>
      <c r="D63" s="1" t="s">
        <v>771</v>
      </c>
      <c r="E63" s="1" t="s">
        <v>767</v>
      </c>
      <c r="F63" t="s">
        <v>768</v>
      </c>
      <c r="AK63" s="26">
        <f t="shared" si="2"/>
        <v>45156</v>
      </c>
    </row>
    <row r="64" spans="1:37" x14ac:dyDescent="0.45">
      <c r="A64">
        <f t="shared" si="0"/>
        <v>62</v>
      </c>
      <c r="B64" t="s">
        <v>662</v>
      </c>
      <c r="C64" t="s">
        <v>772</v>
      </c>
      <c r="D64" t="s">
        <v>773</v>
      </c>
      <c r="E64" t="s">
        <v>774</v>
      </c>
      <c r="AK64" s="26">
        <f t="shared" si="2"/>
        <v>45157</v>
      </c>
    </row>
    <row r="65" spans="1:37" x14ac:dyDescent="0.45">
      <c r="A65">
        <f t="shared" si="0"/>
        <v>63</v>
      </c>
      <c r="B65" t="s">
        <v>778</v>
      </c>
      <c r="C65" t="s">
        <v>776</v>
      </c>
      <c r="D65" t="s">
        <v>777</v>
      </c>
      <c r="E65" s="1" t="s">
        <v>640</v>
      </c>
      <c r="F65" t="s">
        <v>779</v>
      </c>
      <c r="AK65" s="26">
        <f t="shared" si="2"/>
        <v>45158</v>
      </c>
    </row>
    <row r="66" spans="1:37" x14ac:dyDescent="0.45">
      <c r="A66">
        <f t="shared" si="0"/>
        <v>64</v>
      </c>
      <c r="B66" t="s">
        <v>781</v>
      </c>
      <c r="C66" t="s">
        <v>780</v>
      </c>
      <c r="D66" s="1" t="s">
        <v>782</v>
      </c>
      <c r="E66" s="1" t="s">
        <v>783</v>
      </c>
      <c r="F66" t="s">
        <v>353</v>
      </c>
      <c r="AK66" s="26">
        <f t="shared" si="2"/>
        <v>45159</v>
      </c>
    </row>
    <row r="67" spans="1:37" x14ac:dyDescent="0.45">
      <c r="A67">
        <f t="shared" si="0"/>
        <v>65</v>
      </c>
      <c r="B67" t="s">
        <v>785</v>
      </c>
      <c r="E67" s="1" t="s">
        <v>784</v>
      </c>
      <c r="F67" t="s">
        <v>461</v>
      </c>
      <c r="AK67" s="26">
        <f t="shared" si="2"/>
        <v>45160</v>
      </c>
    </row>
    <row r="68" spans="1:37" x14ac:dyDescent="0.45">
      <c r="A68">
        <f t="shared" si="0"/>
        <v>66</v>
      </c>
      <c r="B68" t="s">
        <v>787</v>
      </c>
      <c r="C68" t="s">
        <v>788</v>
      </c>
      <c r="D68" s="1" t="s">
        <v>789</v>
      </c>
      <c r="E68" s="1" t="s">
        <v>790</v>
      </c>
      <c r="F68" t="s">
        <v>353</v>
      </c>
      <c r="H68" t="s">
        <v>19</v>
      </c>
      <c r="I68" t="s">
        <v>803</v>
      </c>
      <c r="AK68" s="26">
        <f t="shared" si="2"/>
        <v>45161</v>
      </c>
    </row>
    <row r="69" spans="1:37" x14ac:dyDescent="0.45">
      <c r="A69">
        <f t="shared" ref="A69:A125" si="3">A68+1</f>
        <v>67</v>
      </c>
      <c r="B69" t="s">
        <v>791</v>
      </c>
      <c r="C69" t="s">
        <v>792</v>
      </c>
      <c r="D69" s="1" t="s">
        <v>793</v>
      </c>
      <c r="E69" s="1" t="s">
        <v>794</v>
      </c>
      <c r="F69" t="s">
        <v>620</v>
      </c>
      <c r="H69" t="s">
        <v>319</v>
      </c>
      <c r="I69" t="s">
        <v>804</v>
      </c>
      <c r="AK69" s="26">
        <f t="shared" si="2"/>
        <v>45162</v>
      </c>
    </row>
    <row r="70" spans="1:37" x14ac:dyDescent="0.45">
      <c r="A70">
        <f t="shared" si="3"/>
        <v>68</v>
      </c>
      <c r="B70" t="s">
        <v>797</v>
      </c>
      <c r="C70" t="s">
        <v>798</v>
      </c>
      <c r="D70" s="1" t="s">
        <v>795</v>
      </c>
      <c r="E70" t="s">
        <v>796</v>
      </c>
      <c r="F70" t="s">
        <v>353</v>
      </c>
      <c r="H70" t="s">
        <v>1</v>
      </c>
      <c r="I70" s="1" t="s">
        <v>805</v>
      </c>
      <c r="AK70" s="26">
        <f t="shared" si="2"/>
        <v>45163</v>
      </c>
    </row>
    <row r="71" spans="1:37" x14ac:dyDescent="0.45">
      <c r="A71">
        <f t="shared" si="3"/>
        <v>69</v>
      </c>
      <c r="B71" t="s">
        <v>800</v>
      </c>
      <c r="C71" t="s">
        <v>799</v>
      </c>
      <c r="D71" s="1" t="s">
        <v>801</v>
      </c>
      <c r="E71" s="1" t="s">
        <v>802</v>
      </c>
      <c r="F71" t="s">
        <v>461</v>
      </c>
      <c r="H71" t="s">
        <v>3</v>
      </c>
      <c r="I71" s="1" t="s">
        <v>806</v>
      </c>
      <c r="AK71" s="26">
        <f t="shared" si="2"/>
        <v>45164</v>
      </c>
    </row>
    <row r="72" spans="1:37" x14ac:dyDescent="0.45">
      <c r="A72">
        <f t="shared" si="3"/>
        <v>70</v>
      </c>
      <c r="B72" t="s">
        <v>803</v>
      </c>
      <c r="C72" t="s">
        <v>804</v>
      </c>
      <c r="D72" s="1" t="s">
        <v>805</v>
      </c>
      <c r="E72" s="1" t="s">
        <v>806</v>
      </c>
      <c r="F72" t="s">
        <v>461</v>
      </c>
      <c r="H72" t="s">
        <v>685</v>
      </c>
      <c r="I72" t="s">
        <v>461</v>
      </c>
      <c r="AK72" s="26">
        <f t="shared" si="2"/>
        <v>45165</v>
      </c>
    </row>
    <row r="73" spans="1:37" x14ac:dyDescent="0.45">
      <c r="A73">
        <f t="shared" si="3"/>
        <v>71</v>
      </c>
      <c r="B73" t="s">
        <v>809</v>
      </c>
      <c r="D73" s="1" t="s">
        <v>808</v>
      </c>
      <c r="E73" t="s">
        <v>807</v>
      </c>
      <c r="F73" t="s">
        <v>779</v>
      </c>
      <c r="H73" t="s">
        <v>686</v>
      </c>
      <c r="I73" s="1" t="s">
        <v>907</v>
      </c>
      <c r="AF73" s="19" t="s">
        <v>758</v>
      </c>
      <c r="AG73" s="20">
        <v>8585</v>
      </c>
    </row>
    <row r="74" spans="1:37" x14ac:dyDescent="0.45">
      <c r="A74">
        <f t="shared" si="3"/>
        <v>72</v>
      </c>
      <c r="B74" t="s">
        <v>813</v>
      </c>
      <c r="C74" t="s">
        <v>812</v>
      </c>
      <c r="D74" s="1" t="s">
        <v>811</v>
      </c>
      <c r="E74" s="1" t="s">
        <v>810</v>
      </c>
      <c r="F74" t="s">
        <v>814</v>
      </c>
      <c r="AF74">
        <f>SUM(V78)</f>
        <v>0</v>
      </c>
      <c r="AG74">
        <v>2182</v>
      </c>
    </row>
    <row r="75" spans="1:37" x14ac:dyDescent="0.45">
      <c r="A75">
        <f t="shared" si="3"/>
        <v>73</v>
      </c>
      <c r="B75" t="s">
        <v>818</v>
      </c>
      <c r="C75" t="s">
        <v>815</v>
      </c>
      <c r="D75" s="1" t="s">
        <v>816</v>
      </c>
      <c r="E75" s="1" t="s">
        <v>817</v>
      </c>
      <c r="AG75">
        <f>SUM(AG73:AG74)</f>
        <v>10767</v>
      </c>
    </row>
    <row r="76" spans="1:37" x14ac:dyDescent="0.45">
      <c r="A76">
        <f t="shared" si="3"/>
        <v>74</v>
      </c>
      <c r="C76" t="s">
        <v>181</v>
      </c>
      <c r="E76" s="1" t="s">
        <v>819</v>
      </c>
      <c r="F76" t="s">
        <v>820</v>
      </c>
      <c r="H76" t="s">
        <v>19</v>
      </c>
      <c r="I76" t="s">
        <v>691</v>
      </c>
    </row>
    <row r="77" spans="1:37" x14ac:dyDescent="0.45">
      <c r="A77">
        <f t="shared" si="3"/>
        <v>75</v>
      </c>
      <c r="B77" t="s">
        <v>823</v>
      </c>
      <c r="C77" t="s">
        <v>824</v>
      </c>
      <c r="D77" s="1" t="s">
        <v>822</v>
      </c>
      <c r="E77" s="1" t="s">
        <v>821</v>
      </c>
      <c r="F77" t="s">
        <v>825</v>
      </c>
      <c r="H77" t="s">
        <v>319</v>
      </c>
      <c r="I77" t="s">
        <v>689</v>
      </c>
      <c r="Q77" s="28" t="s">
        <v>5</v>
      </c>
      <c r="R77" s="28" t="s">
        <v>1000</v>
      </c>
      <c r="S77" s="28" t="s">
        <v>1001</v>
      </c>
      <c r="T77" s="28" t="s">
        <v>1002</v>
      </c>
      <c r="AF77" s="19" t="s">
        <v>759</v>
      </c>
      <c r="AG77" s="20">
        <v>6560</v>
      </c>
    </row>
    <row r="78" spans="1:37" x14ac:dyDescent="0.45">
      <c r="A78">
        <f t="shared" si="3"/>
        <v>76</v>
      </c>
      <c r="C78" t="s">
        <v>826</v>
      </c>
      <c r="D78" s="1" t="s">
        <v>827</v>
      </c>
      <c r="E78" s="1" t="s">
        <v>828</v>
      </c>
      <c r="F78" t="s">
        <v>829</v>
      </c>
      <c r="H78" t="s">
        <v>1</v>
      </c>
      <c r="I78" s="1" t="s">
        <v>690</v>
      </c>
      <c r="Q78" s="20" t="s">
        <v>775</v>
      </c>
      <c r="R78" s="20">
        <v>1</v>
      </c>
      <c r="S78" s="20">
        <v>1</v>
      </c>
      <c r="T78" s="20">
        <v>1</v>
      </c>
      <c r="AF78" s="20" t="s">
        <v>760</v>
      </c>
      <c r="AG78" s="20">
        <v>1848</v>
      </c>
    </row>
    <row r="79" spans="1:37" x14ac:dyDescent="0.45">
      <c r="A79">
        <f t="shared" si="3"/>
        <v>77</v>
      </c>
      <c r="B79" t="s">
        <v>833</v>
      </c>
      <c r="C79" t="s">
        <v>830</v>
      </c>
      <c r="D79" s="1" t="s">
        <v>832</v>
      </c>
      <c r="E79" s="1" t="s">
        <v>831</v>
      </c>
      <c r="F79" t="s">
        <v>779</v>
      </c>
      <c r="H79" t="s">
        <v>3</v>
      </c>
      <c r="I79" s="1" t="s">
        <v>688</v>
      </c>
      <c r="Q79" s="20" t="s">
        <v>748</v>
      </c>
      <c r="R79" s="20">
        <v>1</v>
      </c>
      <c r="S79" s="20">
        <v>2</v>
      </c>
      <c r="T79" s="20">
        <v>1</v>
      </c>
      <c r="AF79" s="20" t="s">
        <v>761</v>
      </c>
      <c r="AG79" s="20">
        <v>1812</v>
      </c>
    </row>
    <row r="80" spans="1:37" x14ac:dyDescent="0.45">
      <c r="A80">
        <f t="shared" si="3"/>
        <v>78</v>
      </c>
      <c r="B80" t="s">
        <v>837</v>
      </c>
      <c r="C80" t="s">
        <v>836</v>
      </c>
      <c r="D80" s="1" t="s">
        <v>834</v>
      </c>
      <c r="E80" s="1" t="s">
        <v>835</v>
      </c>
      <c r="F80" t="s">
        <v>838</v>
      </c>
      <c r="H80" t="s">
        <v>685</v>
      </c>
      <c r="I80" t="s">
        <v>684</v>
      </c>
      <c r="Q80" s="20" t="s">
        <v>747</v>
      </c>
      <c r="R80" s="20">
        <v>1</v>
      </c>
      <c r="S80" s="20">
        <v>0</v>
      </c>
      <c r="T80" s="20">
        <v>1</v>
      </c>
      <c r="AF80" t="s">
        <v>655</v>
      </c>
      <c r="AG80">
        <v>2094</v>
      </c>
    </row>
    <row r="81" spans="1:33" x14ac:dyDescent="0.45">
      <c r="A81">
        <f t="shared" si="3"/>
        <v>79</v>
      </c>
      <c r="B81" t="s">
        <v>842</v>
      </c>
      <c r="C81" t="s">
        <v>839</v>
      </c>
      <c r="D81" s="1" t="s">
        <v>840</v>
      </c>
      <c r="E81" s="1" t="s">
        <v>841</v>
      </c>
      <c r="F81" t="s">
        <v>779</v>
      </c>
      <c r="H81" t="s">
        <v>686</v>
      </c>
      <c r="I81" s="1" t="s">
        <v>687</v>
      </c>
      <c r="Q81" s="20" t="s">
        <v>786</v>
      </c>
      <c r="R81" s="20">
        <v>1</v>
      </c>
      <c r="S81" s="20">
        <v>1</v>
      </c>
      <c r="T81" s="20">
        <v>1</v>
      </c>
      <c r="AF81" t="s">
        <v>762</v>
      </c>
      <c r="AG81">
        <v>866</v>
      </c>
    </row>
    <row r="82" spans="1:33" x14ac:dyDescent="0.45">
      <c r="A82">
        <f t="shared" si="3"/>
        <v>80</v>
      </c>
      <c r="B82" t="s">
        <v>844</v>
      </c>
      <c r="C82" t="s">
        <v>843</v>
      </c>
      <c r="D82" s="1" t="s">
        <v>845</v>
      </c>
      <c r="E82" s="1" t="s">
        <v>846</v>
      </c>
      <c r="F82" t="s">
        <v>461</v>
      </c>
      <c r="Q82" s="20" t="s">
        <v>1003</v>
      </c>
      <c r="R82" s="20">
        <v>1</v>
      </c>
      <c r="S82" s="20">
        <v>2</v>
      </c>
      <c r="T82" s="20">
        <v>1</v>
      </c>
      <c r="U82" s="2"/>
      <c r="AG82">
        <f>SUM(AG77:AG81)</f>
        <v>13180</v>
      </c>
    </row>
    <row r="83" spans="1:33" x14ac:dyDescent="0.45">
      <c r="A83">
        <f t="shared" si="3"/>
        <v>81</v>
      </c>
      <c r="B83" t="s">
        <v>848</v>
      </c>
      <c r="C83" t="s">
        <v>850</v>
      </c>
      <c r="D83" s="1" t="s">
        <v>847</v>
      </c>
      <c r="E83" s="1" t="s">
        <v>849</v>
      </c>
      <c r="F83" t="s">
        <v>353</v>
      </c>
      <c r="Q83" s="20" t="s">
        <v>1004</v>
      </c>
      <c r="R83" s="20">
        <v>1</v>
      </c>
      <c r="S83" s="20"/>
      <c r="T83" s="20">
        <v>1</v>
      </c>
      <c r="U83" s="2"/>
    </row>
    <row r="84" spans="1:33" x14ac:dyDescent="0.45">
      <c r="A84">
        <f t="shared" si="3"/>
        <v>82</v>
      </c>
      <c r="B84" t="s">
        <v>852</v>
      </c>
      <c r="C84" t="s">
        <v>851</v>
      </c>
      <c r="D84" t="s">
        <v>851</v>
      </c>
      <c r="E84" s="1" t="s">
        <v>853</v>
      </c>
      <c r="F84" t="s">
        <v>820</v>
      </c>
      <c r="AF84" t="s">
        <v>4</v>
      </c>
      <c r="AG84">
        <f>AG75+AG82</f>
        <v>23947</v>
      </c>
    </row>
    <row r="85" spans="1:33" x14ac:dyDescent="0.45">
      <c r="A85">
        <f t="shared" si="3"/>
        <v>83</v>
      </c>
      <c r="B85" t="s">
        <v>857</v>
      </c>
      <c r="C85" t="s">
        <v>854</v>
      </c>
      <c r="D85" s="1" t="s">
        <v>855</v>
      </c>
      <c r="E85" s="1" t="s">
        <v>856</v>
      </c>
      <c r="H85" t="s">
        <v>19</v>
      </c>
      <c r="I85" t="s">
        <v>937</v>
      </c>
    </row>
    <row r="86" spans="1:33" x14ac:dyDescent="0.45">
      <c r="A86">
        <f t="shared" si="3"/>
        <v>84</v>
      </c>
      <c r="B86" t="s">
        <v>869</v>
      </c>
      <c r="C86" t="s">
        <v>870</v>
      </c>
      <c r="D86" s="1" t="s">
        <v>867</v>
      </c>
      <c r="E86" s="1" t="s">
        <v>868</v>
      </c>
      <c r="F86" t="s">
        <v>353</v>
      </c>
      <c r="H86" t="s">
        <v>319</v>
      </c>
      <c r="I86" t="s">
        <v>938</v>
      </c>
    </row>
    <row r="87" spans="1:33" x14ac:dyDescent="0.45">
      <c r="A87">
        <f t="shared" si="3"/>
        <v>85</v>
      </c>
      <c r="B87" t="s">
        <v>874</v>
      </c>
      <c r="C87" t="s">
        <v>871</v>
      </c>
      <c r="D87" s="1" t="s">
        <v>872</v>
      </c>
      <c r="E87" s="1" t="s">
        <v>873</v>
      </c>
      <c r="F87" t="s">
        <v>875</v>
      </c>
      <c r="H87" t="s">
        <v>1</v>
      </c>
      <c r="I87" s="1" t="s">
        <v>935</v>
      </c>
    </row>
    <row r="88" spans="1:33" x14ac:dyDescent="0.45">
      <c r="A88">
        <f t="shared" si="3"/>
        <v>86</v>
      </c>
      <c r="B88" t="s">
        <v>881</v>
      </c>
      <c r="C88" t="s">
        <v>882</v>
      </c>
      <c r="D88" t="s">
        <v>879</v>
      </c>
      <c r="E88" s="1" t="s">
        <v>880</v>
      </c>
      <c r="F88" t="s">
        <v>456</v>
      </c>
      <c r="H88" t="s">
        <v>3</v>
      </c>
      <c r="I88" s="1" t="s">
        <v>936</v>
      </c>
    </row>
    <row r="89" spans="1:33" x14ac:dyDescent="0.45">
      <c r="A89">
        <f t="shared" si="3"/>
        <v>87</v>
      </c>
      <c r="B89" t="s">
        <v>885</v>
      </c>
      <c r="C89" t="s">
        <v>886</v>
      </c>
      <c r="D89" t="s">
        <v>883</v>
      </c>
      <c r="E89" t="s">
        <v>884</v>
      </c>
      <c r="H89" t="s">
        <v>685</v>
      </c>
      <c r="X89" s="2"/>
    </row>
    <row r="90" spans="1:33" x14ac:dyDescent="0.45">
      <c r="A90">
        <f t="shared" si="3"/>
        <v>88</v>
      </c>
      <c r="B90" t="s">
        <v>890</v>
      </c>
      <c r="C90" t="s">
        <v>887</v>
      </c>
      <c r="D90" t="s">
        <v>888</v>
      </c>
      <c r="E90" t="s">
        <v>889</v>
      </c>
      <c r="F90" t="s">
        <v>838</v>
      </c>
      <c r="H90" t="s">
        <v>686</v>
      </c>
      <c r="I90" s="1" t="s">
        <v>687</v>
      </c>
    </row>
    <row r="91" spans="1:33" x14ac:dyDescent="0.45">
      <c r="A91">
        <f t="shared" si="3"/>
        <v>89</v>
      </c>
      <c r="B91" t="s">
        <v>892</v>
      </c>
      <c r="C91" t="s">
        <v>891</v>
      </c>
      <c r="D91" s="1" t="s">
        <v>893</v>
      </c>
      <c r="E91" s="1" t="s">
        <v>894</v>
      </c>
      <c r="F91" t="s">
        <v>633</v>
      </c>
    </row>
    <row r="92" spans="1:33" x14ac:dyDescent="0.45">
      <c r="A92">
        <f t="shared" si="3"/>
        <v>90</v>
      </c>
      <c r="B92" t="s">
        <v>896</v>
      </c>
      <c r="C92" t="s">
        <v>895</v>
      </c>
      <c r="D92" s="1" t="s">
        <v>898</v>
      </c>
      <c r="E92" s="1" t="s">
        <v>897</v>
      </c>
      <c r="F92" t="s">
        <v>354</v>
      </c>
    </row>
    <row r="93" spans="1:33" x14ac:dyDescent="0.45">
      <c r="A93">
        <f t="shared" si="3"/>
        <v>91</v>
      </c>
      <c r="B93" t="s">
        <v>900</v>
      </c>
      <c r="C93" t="s">
        <v>899</v>
      </c>
      <c r="D93" s="79" t="s">
        <v>901</v>
      </c>
      <c r="E93" s="1" t="s">
        <v>902</v>
      </c>
      <c r="H93" t="s">
        <v>19</v>
      </c>
      <c r="I93" t="s">
        <v>1012</v>
      </c>
    </row>
    <row r="94" spans="1:33" x14ac:dyDescent="0.45">
      <c r="A94">
        <f t="shared" si="3"/>
        <v>92</v>
      </c>
      <c r="B94" t="s">
        <v>904</v>
      </c>
      <c r="C94" t="s">
        <v>905</v>
      </c>
      <c r="D94" s="1" t="s">
        <v>906</v>
      </c>
      <c r="E94" s="1" t="s">
        <v>903</v>
      </c>
      <c r="F94" t="s">
        <v>353</v>
      </c>
      <c r="H94" t="s">
        <v>319</v>
      </c>
      <c r="I94" t="s">
        <v>1009</v>
      </c>
    </row>
    <row r="95" spans="1:33" x14ac:dyDescent="0.45">
      <c r="A95">
        <f t="shared" si="3"/>
        <v>93</v>
      </c>
      <c r="B95" t="s">
        <v>909</v>
      </c>
      <c r="C95" t="s">
        <v>908</v>
      </c>
      <c r="D95" s="1" t="s">
        <v>910</v>
      </c>
      <c r="H95" t="s">
        <v>1</v>
      </c>
      <c r="I95" s="1" t="s">
        <v>1010</v>
      </c>
    </row>
    <row r="96" spans="1:33" x14ac:dyDescent="0.45">
      <c r="A96">
        <f t="shared" si="3"/>
        <v>94</v>
      </c>
      <c r="B96" t="s">
        <v>912</v>
      </c>
      <c r="C96" t="s">
        <v>911</v>
      </c>
      <c r="D96" s="1" t="s">
        <v>913</v>
      </c>
      <c r="E96" s="1" t="s">
        <v>914</v>
      </c>
      <c r="F96" t="s">
        <v>461</v>
      </c>
      <c r="H96" t="s">
        <v>3</v>
      </c>
      <c r="I96" s="1" t="s">
        <v>1011</v>
      </c>
    </row>
    <row r="97" spans="1:11" x14ac:dyDescent="0.45">
      <c r="A97">
        <f t="shared" si="3"/>
        <v>95</v>
      </c>
      <c r="B97" t="s">
        <v>918</v>
      </c>
      <c r="C97" t="s">
        <v>917</v>
      </c>
      <c r="D97" t="s">
        <v>915</v>
      </c>
      <c r="E97" t="s">
        <v>916</v>
      </c>
      <c r="H97" t="s">
        <v>685</v>
      </c>
      <c r="I97" t="s">
        <v>354</v>
      </c>
      <c r="K97">
        <v>8585</v>
      </c>
    </row>
    <row r="98" spans="1:11" x14ac:dyDescent="0.45">
      <c r="A98">
        <f t="shared" si="3"/>
        <v>96</v>
      </c>
      <c r="B98" t="s">
        <v>921</v>
      </c>
      <c r="C98" t="s">
        <v>922</v>
      </c>
      <c r="D98" t="s">
        <v>919</v>
      </c>
      <c r="E98" t="s">
        <v>920</v>
      </c>
      <c r="H98" t="s">
        <v>686</v>
      </c>
      <c r="I98" s="1" t="s">
        <v>687</v>
      </c>
      <c r="K98">
        <v>2378</v>
      </c>
    </row>
    <row r="99" spans="1:11" x14ac:dyDescent="0.45">
      <c r="A99">
        <f t="shared" si="3"/>
        <v>97</v>
      </c>
      <c r="B99" t="s">
        <v>924</v>
      </c>
      <c r="C99" t="s">
        <v>926</v>
      </c>
      <c r="D99" s="1" t="s">
        <v>925</v>
      </c>
      <c r="E99" s="1" t="s">
        <v>923</v>
      </c>
      <c r="F99" t="s">
        <v>353</v>
      </c>
    </row>
    <row r="100" spans="1:11" x14ac:dyDescent="0.45">
      <c r="A100">
        <f t="shared" si="3"/>
        <v>98</v>
      </c>
      <c r="B100" t="s">
        <v>930</v>
      </c>
      <c r="C100" t="s">
        <v>927</v>
      </c>
      <c r="D100" s="1" t="s">
        <v>928</v>
      </c>
      <c r="E100" s="1" t="s">
        <v>929</v>
      </c>
      <c r="F100" t="s">
        <v>461</v>
      </c>
    </row>
    <row r="101" spans="1:11" x14ac:dyDescent="0.45">
      <c r="A101">
        <f t="shared" si="3"/>
        <v>99</v>
      </c>
      <c r="B101" t="s">
        <v>933</v>
      </c>
      <c r="C101" t="s">
        <v>932</v>
      </c>
      <c r="D101" s="1" t="s">
        <v>931</v>
      </c>
      <c r="E101" s="1" t="s">
        <v>934</v>
      </c>
      <c r="F101" t="s">
        <v>353</v>
      </c>
    </row>
    <row r="102" spans="1:11" x14ac:dyDescent="0.45">
      <c r="A102">
        <f t="shared" si="3"/>
        <v>100</v>
      </c>
      <c r="B102" t="s">
        <v>937</v>
      </c>
      <c r="C102" t="s">
        <v>938</v>
      </c>
      <c r="D102" s="1" t="s">
        <v>935</v>
      </c>
      <c r="E102" s="1" t="s">
        <v>936</v>
      </c>
      <c r="H102" t="s">
        <v>19</v>
      </c>
      <c r="I102" t="s">
        <v>965</v>
      </c>
    </row>
    <row r="103" spans="1:11" x14ac:dyDescent="0.45">
      <c r="A103">
        <f t="shared" si="3"/>
        <v>101</v>
      </c>
      <c r="B103" t="s">
        <v>940</v>
      </c>
      <c r="C103" t="s">
        <v>941</v>
      </c>
      <c r="D103" s="1" t="s">
        <v>942</v>
      </c>
      <c r="E103" t="s">
        <v>939</v>
      </c>
      <c r="F103" t="s">
        <v>696</v>
      </c>
      <c r="H103" t="s">
        <v>319</v>
      </c>
      <c r="I103" t="s">
        <v>962</v>
      </c>
    </row>
    <row r="104" spans="1:11" x14ac:dyDescent="0.45">
      <c r="A104">
        <f t="shared" si="3"/>
        <v>102</v>
      </c>
      <c r="B104" t="s">
        <v>943</v>
      </c>
      <c r="C104" t="s">
        <v>946</v>
      </c>
      <c r="D104" s="1" t="s">
        <v>945</v>
      </c>
      <c r="E104" t="s">
        <v>944</v>
      </c>
      <c r="F104" t="s">
        <v>947</v>
      </c>
      <c r="H104" t="s">
        <v>1</v>
      </c>
      <c r="I104" s="1" t="s">
        <v>963</v>
      </c>
    </row>
    <row r="105" spans="1:11" x14ac:dyDescent="0.45">
      <c r="A105">
        <f t="shared" si="3"/>
        <v>103</v>
      </c>
      <c r="B105" t="s">
        <v>949</v>
      </c>
      <c r="C105" t="s">
        <v>951</v>
      </c>
      <c r="D105" s="1" t="s">
        <v>948</v>
      </c>
      <c r="E105" s="1" t="s">
        <v>950</v>
      </c>
      <c r="F105" t="s">
        <v>956</v>
      </c>
      <c r="H105" t="s">
        <v>3</v>
      </c>
      <c r="I105" s="1" t="s">
        <v>961</v>
      </c>
    </row>
    <row r="106" spans="1:11" x14ac:dyDescent="0.45">
      <c r="A106">
        <f t="shared" si="3"/>
        <v>104</v>
      </c>
      <c r="B106" t="s">
        <v>955</v>
      </c>
      <c r="C106" t="s">
        <v>952</v>
      </c>
      <c r="D106" s="1" t="s">
        <v>953</v>
      </c>
      <c r="E106" s="1" t="s">
        <v>954</v>
      </c>
      <c r="F106" t="s">
        <v>353</v>
      </c>
      <c r="H106" t="s">
        <v>685</v>
      </c>
      <c r="I106" t="s">
        <v>964</v>
      </c>
    </row>
    <row r="107" spans="1:11" x14ac:dyDescent="0.45">
      <c r="A107">
        <f t="shared" si="3"/>
        <v>105</v>
      </c>
      <c r="B107" t="s">
        <v>958</v>
      </c>
      <c r="C107" t="s">
        <v>957</v>
      </c>
      <c r="D107" s="1" t="s">
        <v>959</v>
      </c>
      <c r="E107" s="1" t="s">
        <v>960</v>
      </c>
      <c r="F107" t="s">
        <v>875</v>
      </c>
      <c r="H107" t="s">
        <v>686</v>
      </c>
      <c r="I107" s="1" t="s">
        <v>687</v>
      </c>
    </row>
    <row r="108" spans="1:11" x14ac:dyDescent="0.45">
      <c r="A108">
        <f t="shared" si="3"/>
        <v>106</v>
      </c>
      <c r="B108" t="s">
        <v>965</v>
      </c>
      <c r="C108" t="s">
        <v>962</v>
      </c>
      <c r="D108" s="1" t="s">
        <v>963</v>
      </c>
      <c r="E108" s="1" t="s">
        <v>961</v>
      </c>
      <c r="F108" t="s">
        <v>964</v>
      </c>
    </row>
    <row r="109" spans="1:11" x14ac:dyDescent="0.45">
      <c r="A109">
        <f t="shared" si="3"/>
        <v>107</v>
      </c>
      <c r="B109" t="s">
        <v>967</v>
      </c>
      <c r="C109" t="s">
        <v>966</v>
      </c>
      <c r="D109" s="1" t="s">
        <v>968</v>
      </c>
      <c r="E109" s="81" t="s">
        <v>969</v>
      </c>
      <c r="F109" t="s">
        <v>696</v>
      </c>
    </row>
    <row r="110" spans="1:11" x14ac:dyDescent="0.45">
      <c r="A110">
        <f t="shared" si="3"/>
        <v>108</v>
      </c>
      <c r="B110" t="s">
        <v>971</v>
      </c>
      <c r="C110" t="s">
        <v>970</v>
      </c>
      <c r="D110" s="1" t="s">
        <v>972</v>
      </c>
      <c r="E110" s="81" t="s">
        <v>977</v>
      </c>
      <c r="F110" t="s">
        <v>973</v>
      </c>
      <c r="H110" t="s">
        <v>19</v>
      </c>
      <c r="I110" t="s">
        <v>904</v>
      </c>
    </row>
    <row r="111" spans="1:11" x14ac:dyDescent="0.45">
      <c r="A111">
        <f t="shared" si="3"/>
        <v>109</v>
      </c>
      <c r="B111" t="s">
        <v>974</v>
      </c>
      <c r="C111" t="s">
        <v>1013</v>
      </c>
      <c r="D111" s="1" t="s">
        <v>976</v>
      </c>
      <c r="E111" s="1" t="s">
        <v>975</v>
      </c>
      <c r="H111" t="s">
        <v>319</v>
      </c>
      <c r="I111" t="s">
        <v>905</v>
      </c>
    </row>
    <row r="112" spans="1:11" x14ac:dyDescent="0.45">
      <c r="A112">
        <f t="shared" si="3"/>
        <v>110</v>
      </c>
      <c r="B112" t="s">
        <v>979</v>
      </c>
      <c r="C112" t="s">
        <v>978</v>
      </c>
      <c r="D112" s="1" t="s">
        <v>980</v>
      </c>
      <c r="E112" s="1" t="s">
        <v>981</v>
      </c>
      <c r="F112" t="s">
        <v>982</v>
      </c>
      <c r="H112" t="s">
        <v>1</v>
      </c>
      <c r="I112" s="1" t="s">
        <v>906</v>
      </c>
    </row>
    <row r="113" spans="1:16" x14ac:dyDescent="0.45">
      <c r="A113">
        <f t="shared" si="3"/>
        <v>111</v>
      </c>
      <c r="B113" t="s">
        <v>984</v>
      </c>
      <c r="C113" t="s">
        <v>983</v>
      </c>
      <c r="D113" s="1" t="s">
        <v>985</v>
      </c>
      <c r="E113" s="1" t="s">
        <v>986</v>
      </c>
      <c r="F113" t="s">
        <v>696</v>
      </c>
      <c r="H113" t="s">
        <v>3</v>
      </c>
      <c r="I113" s="1" t="s">
        <v>903</v>
      </c>
    </row>
    <row r="114" spans="1:16" x14ac:dyDescent="0.45">
      <c r="A114">
        <f t="shared" si="3"/>
        <v>112</v>
      </c>
      <c r="B114" t="s">
        <v>994</v>
      </c>
      <c r="C114" t="s">
        <v>992</v>
      </c>
      <c r="D114" s="1" t="s">
        <v>993</v>
      </c>
      <c r="E114" s="1" t="s">
        <v>995</v>
      </c>
      <c r="H114" t="s">
        <v>685</v>
      </c>
      <c r="I114" t="s">
        <v>353</v>
      </c>
    </row>
    <row r="115" spans="1:16" x14ac:dyDescent="0.45">
      <c r="A115">
        <f t="shared" si="3"/>
        <v>113</v>
      </c>
      <c r="B115" t="s">
        <v>996</v>
      </c>
      <c r="C115" t="s">
        <v>997</v>
      </c>
      <c r="D115" s="1" t="s">
        <v>998</v>
      </c>
      <c r="E115" s="1" t="s">
        <v>999</v>
      </c>
      <c r="F115" t="s">
        <v>353</v>
      </c>
      <c r="H115" t="s">
        <v>686</v>
      </c>
      <c r="I115" s="1" t="s">
        <v>687</v>
      </c>
    </row>
    <row r="116" spans="1:16" x14ac:dyDescent="0.45">
      <c r="A116">
        <f t="shared" si="3"/>
        <v>114</v>
      </c>
      <c r="B116" t="s">
        <v>1006</v>
      </c>
      <c r="C116" t="s">
        <v>1005</v>
      </c>
      <c r="D116" s="1" t="s">
        <v>1007</v>
      </c>
      <c r="E116" s="1" t="s">
        <v>1008</v>
      </c>
      <c r="F116" t="s">
        <v>779</v>
      </c>
    </row>
    <row r="117" spans="1:16" x14ac:dyDescent="0.45">
      <c r="A117">
        <f t="shared" si="3"/>
        <v>115</v>
      </c>
      <c r="B117" t="s">
        <v>1012</v>
      </c>
      <c r="C117" t="s">
        <v>1009</v>
      </c>
      <c r="D117" s="1" t="s">
        <v>1010</v>
      </c>
      <c r="E117" s="1" t="s">
        <v>1011</v>
      </c>
      <c r="F117" t="s">
        <v>354</v>
      </c>
      <c r="H117" t="s">
        <v>19</v>
      </c>
      <c r="I117" t="s">
        <v>896</v>
      </c>
    </row>
    <row r="118" spans="1:16" x14ac:dyDescent="0.45">
      <c r="A118">
        <f t="shared" si="3"/>
        <v>116</v>
      </c>
      <c r="B118" t="s">
        <v>1033</v>
      </c>
      <c r="D118" s="1" t="s">
        <v>1032</v>
      </c>
      <c r="F118" t="s">
        <v>353</v>
      </c>
      <c r="H118" t="s">
        <v>319</v>
      </c>
      <c r="I118" t="s">
        <v>895</v>
      </c>
    </row>
    <row r="119" spans="1:16" x14ac:dyDescent="0.45">
      <c r="A119">
        <f t="shared" si="3"/>
        <v>117</v>
      </c>
      <c r="B119" t="s">
        <v>1041</v>
      </c>
      <c r="C119" t="s">
        <v>1047</v>
      </c>
      <c r="D119" s="1" t="s">
        <v>1046</v>
      </c>
      <c r="E119" s="1" t="s">
        <v>1040</v>
      </c>
      <c r="F119" t="s">
        <v>1039</v>
      </c>
      <c r="H119" t="s">
        <v>1</v>
      </c>
      <c r="I119" s="1" t="s">
        <v>898</v>
      </c>
      <c r="P119">
        <v>70267.56</v>
      </c>
    </row>
    <row r="120" spans="1:16" x14ac:dyDescent="0.45">
      <c r="A120">
        <f t="shared" si="3"/>
        <v>118</v>
      </c>
      <c r="C120" t="s">
        <v>1042</v>
      </c>
      <c r="D120" s="1" t="s">
        <v>1043</v>
      </c>
      <c r="E120" s="1" t="s">
        <v>1044</v>
      </c>
      <c r="H120" t="s">
        <v>3</v>
      </c>
      <c r="I120" s="1" t="s">
        <v>897</v>
      </c>
      <c r="P120">
        <v>8585</v>
      </c>
    </row>
    <row r="121" spans="1:16" x14ac:dyDescent="0.45">
      <c r="A121">
        <f t="shared" si="3"/>
        <v>119</v>
      </c>
      <c r="B121" t="s">
        <v>1049</v>
      </c>
      <c r="C121" t="s">
        <v>1048</v>
      </c>
      <c r="D121" s="1" t="s">
        <v>1050</v>
      </c>
      <c r="E121" s="1" t="s">
        <v>1051</v>
      </c>
      <c r="H121" t="s">
        <v>685</v>
      </c>
      <c r="I121" t="s">
        <v>354</v>
      </c>
      <c r="P121">
        <v>-50000</v>
      </c>
    </row>
    <row r="122" spans="1:16" x14ac:dyDescent="0.45">
      <c r="A122">
        <f t="shared" si="3"/>
        <v>120</v>
      </c>
      <c r="B122" t="s">
        <v>1053</v>
      </c>
      <c r="C122" t="s">
        <v>1052</v>
      </c>
      <c r="D122" s="1" t="s">
        <v>1054</v>
      </c>
      <c r="E122" s="1" t="s">
        <v>1055</v>
      </c>
      <c r="F122" t="s">
        <v>354</v>
      </c>
      <c r="H122" t="s">
        <v>686</v>
      </c>
      <c r="I122" s="1" t="s">
        <v>687</v>
      </c>
      <c r="P122">
        <f>SUM(P119:P121)</f>
        <v>28852.559999999998</v>
      </c>
    </row>
    <row r="123" spans="1:16" x14ac:dyDescent="0.45">
      <c r="A123">
        <f t="shared" si="3"/>
        <v>121</v>
      </c>
      <c r="B123" t="s">
        <v>1057</v>
      </c>
      <c r="C123" t="s">
        <v>1056</v>
      </c>
      <c r="D123" s="1" t="s">
        <v>1058</v>
      </c>
      <c r="E123" s="1" t="s">
        <v>1059</v>
      </c>
    </row>
    <row r="124" spans="1:16" x14ac:dyDescent="0.45">
      <c r="A124">
        <f t="shared" si="3"/>
        <v>122</v>
      </c>
      <c r="B124" s="1"/>
    </row>
    <row r="125" spans="1:16" x14ac:dyDescent="0.45">
      <c r="A125">
        <f t="shared" si="3"/>
        <v>123</v>
      </c>
      <c r="H125" t="s">
        <v>19</v>
      </c>
      <c r="I125" t="s">
        <v>979</v>
      </c>
    </row>
    <row r="126" spans="1:16" x14ac:dyDescent="0.45">
      <c r="H126" t="s">
        <v>319</v>
      </c>
      <c r="I126" t="s">
        <v>978</v>
      </c>
    </row>
    <row r="127" spans="1:16" x14ac:dyDescent="0.45">
      <c r="H127" t="s">
        <v>1</v>
      </c>
      <c r="I127" s="1" t="s">
        <v>980</v>
      </c>
    </row>
    <row r="128" spans="1:16" x14ac:dyDescent="0.45">
      <c r="H128" t="s">
        <v>3</v>
      </c>
      <c r="I128" s="1" t="s">
        <v>981</v>
      </c>
    </row>
    <row r="129" spans="5:9" x14ac:dyDescent="0.45">
      <c r="H129" t="s">
        <v>685</v>
      </c>
      <c r="I129" t="s">
        <v>982</v>
      </c>
    </row>
    <row r="130" spans="5:9" x14ac:dyDescent="0.45">
      <c r="H130" t="s">
        <v>686</v>
      </c>
      <c r="I130" s="1" t="s">
        <v>687</v>
      </c>
    </row>
    <row r="132" spans="5:9" x14ac:dyDescent="0.45">
      <c r="H132" t="s">
        <v>19</v>
      </c>
      <c r="I132" t="s">
        <v>974</v>
      </c>
    </row>
    <row r="133" spans="5:9" x14ac:dyDescent="0.45">
      <c r="H133" t="s">
        <v>319</v>
      </c>
      <c r="I133" t="s">
        <v>1013</v>
      </c>
    </row>
    <row r="134" spans="5:9" x14ac:dyDescent="0.45">
      <c r="H134" t="s">
        <v>1</v>
      </c>
      <c r="I134" s="1" t="s">
        <v>976</v>
      </c>
    </row>
    <row r="135" spans="5:9" x14ac:dyDescent="0.45">
      <c r="H135" t="s">
        <v>3</v>
      </c>
      <c r="I135" s="1" t="s">
        <v>975</v>
      </c>
    </row>
    <row r="136" spans="5:9" x14ac:dyDescent="0.45">
      <c r="H136" t="s">
        <v>685</v>
      </c>
    </row>
    <row r="137" spans="5:9" x14ac:dyDescent="0.45">
      <c r="H137" t="s">
        <v>686</v>
      </c>
      <c r="I137" s="1" t="s">
        <v>687</v>
      </c>
    </row>
    <row r="138" spans="5:9" x14ac:dyDescent="0.45">
      <c r="E138" s="29" t="s">
        <v>5</v>
      </c>
      <c r="F138" s="29" t="s">
        <v>652</v>
      </c>
      <c r="G138" s="29" t="s">
        <v>541</v>
      </c>
      <c r="H138" s="29" t="s">
        <v>653</v>
      </c>
      <c r="I138" s="29" t="s">
        <v>863</v>
      </c>
    </row>
    <row r="139" spans="5:9" x14ac:dyDescent="0.45">
      <c r="E139" s="80" t="s">
        <v>858</v>
      </c>
      <c r="F139" s="80">
        <v>2</v>
      </c>
      <c r="G139" s="80"/>
      <c r="H139" s="80"/>
      <c r="I139" s="80"/>
    </row>
    <row r="140" spans="5:9" x14ac:dyDescent="0.45">
      <c r="E140" s="80" t="s">
        <v>859</v>
      </c>
      <c r="F140" s="80">
        <v>1</v>
      </c>
      <c r="G140" s="80"/>
      <c r="H140" s="80"/>
      <c r="I140" s="80"/>
    </row>
    <row r="141" spans="5:9" x14ac:dyDescent="0.45">
      <c r="E141" s="80" t="s">
        <v>860</v>
      </c>
      <c r="F141" s="80">
        <v>1</v>
      </c>
      <c r="G141" s="80"/>
      <c r="H141" s="80"/>
      <c r="I141" s="80"/>
    </row>
    <row r="142" spans="5:9" x14ac:dyDescent="0.45">
      <c r="E142" s="80" t="s">
        <v>861</v>
      </c>
      <c r="F142" s="80">
        <v>1</v>
      </c>
      <c r="G142" s="80"/>
      <c r="H142" s="80"/>
      <c r="I142" s="80"/>
    </row>
    <row r="143" spans="5:9" x14ac:dyDescent="0.45">
      <c r="E143" s="80" t="s">
        <v>653</v>
      </c>
      <c r="F143" s="80"/>
      <c r="G143" s="80"/>
      <c r="H143" s="80">
        <v>1</v>
      </c>
      <c r="I143" s="80"/>
    </row>
    <row r="144" spans="5:9" x14ac:dyDescent="0.45">
      <c r="E144" s="80" t="s">
        <v>862</v>
      </c>
      <c r="F144" s="80"/>
      <c r="G144" s="80">
        <v>11</v>
      </c>
      <c r="H144" s="80"/>
      <c r="I144" s="80"/>
    </row>
    <row r="145" spans="5:9" x14ac:dyDescent="0.45">
      <c r="E145" s="80" t="s">
        <v>864</v>
      </c>
      <c r="F145" s="80"/>
      <c r="G145" s="80">
        <v>1</v>
      </c>
      <c r="H145" s="80"/>
      <c r="I145" s="80"/>
    </row>
    <row r="146" spans="5:9" x14ac:dyDescent="0.45">
      <c r="E146" s="80" t="s">
        <v>863</v>
      </c>
      <c r="F146" s="80"/>
      <c r="G146" s="80"/>
      <c r="H146" s="80"/>
      <c r="I146" s="80">
        <v>12</v>
      </c>
    </row>
    <row r="148" spans="5:9" x14ac:dyDescent="0.45">
      <c r="E148" s="20" t="s">
        <v>653</v>
      </c>
      <c r="F148" s="20"/>
      <c r="G148" s="20"/>
      <c r="H148" s="20">
        <v>9</v>
      </c>
      <c r="I148" s="20"/>
    </row>
    <row r="149" spans="5:9" x14ac:dyDescent="0.45">
      <c r="E149" s="20" t="s">
        <v>858</v>
      </c>
      <c r="F149" s="20">
        <v>4</v>
      </c>
      <c r="G149" s="20"/>
      <c r="H149" s="20"/>
      <c r="I149" s="20"/>
    </row>
    <row r="150" spans="5:9" x14ac:dyDescent="0.45">
      <c r="E150" s="20" t="s">
        <v>866</v>
      </c>
      <c r="F150" s="20"/>
      <c r="G150" s="20">
        <v>1</v>
      </c>
      <c r="H150" s="20"/>
      <c r="I150" s="20"/>
    </row>
    <row r="152" spans="5:9" x14ac:dyDescent="0.45">
      <c r="E152" s="20" t="s">
        <v>858</v>
      </c>
      <c r="F152" s="20">
        <v>2</v>
      </c>
      <c r="G152" s="20"/>
      <c r="H152" s="20"/>
      <c r="I152" s="20"/>
    </row>
    <row r="153" spans="5:9" x14ac:dyDescent="0.45">
      <c r="E153" s="20" t="s">
        <v>864</v>
      </c>
      <c r="F153" s="20"/>
      <c r="G153" s="20">
        <v>1</v>
      </c>
      <c r="H153" s="20"/>
      <c r="I153" s="20"/>
    </row>
    <row r="154" spans="5:9" x14ac:dyDescent="0.45">
      <c r="E154" s="20" t="s">
        <v>866</v>
      </c>
      <c r="F154" s="20"/>
      <c r="G154" s="20">
        <v>1</v>
      </c>
      <c r="H154" s="20"/>
      <c r="I154" s="20"/>
    </row>
    <row r="155" spans="5:9" x14ac:dyDescent="0.45">
      <c r="E155" s="20" t="s">
        <v>862</v>
      </c>
      <c r="F155" s="20"/>
      <c r="G155" s="20">
        <v>5</v>
      </c>
      <c r="H155" s="20"/>
      <c r="I155" s="20"/>
    </row>
    <row r="156" spans="5:9" x14ac:dyDescent="0.45">
      <c r="E156" s="20" t="s">
        <v>859</v>
      </c>
      <c r="F156" s="20">
        <v>2</v>
      </c>
      <c r="G156" s="20"/>
      <c r="H156" s="20"/>
      <c r="I156" s="20"/>
    </row>
    <row r="157" spans="5:9" x14ac:dyDescent="0.45">
      <c r="E157" s="20" t="s">
        <v>860</v>
      </c>
      <c r="F157" s="20">
        <v>2</v>
      </c>
      <c r="G157" s="20"/>
      <c r="H157" s="20"/>
      <c r="I157" s="20"/>
    </row>
    <row r="158" spans="5:9" x14ac:dyDescent="0.45">
      <c r="E158" s="20" t="s">
        <v>861</v>
      </c>
      <c r="F158" s="20">
        <v>2</v>
      </c>
      <c r="G158" s="20"/>
      <c r="H158" s="20"/>
      <c r="I158" s="20"/>
    </row>
    <row r="159" spans="5:9" x14ac:dyDescent="0.45">
      <c r="E159" s="20" t="s">
        <v>865</v>
      </c>
      <c r="F159" s="20">
        <v>3</v>
      </c>
      <c r="G159" s="20"/>
      <c r="H159" s="20"/>
      <c r="I159" s="20"/>
    </row>
    <row r="160" spans="5:9" x14ac:dyDescent="0.45">
      <c r="F160" s="2">
        <f>SUM(F139:F159)</f>
        <v>20</v>
      </c>
      <c r="G160" s="2">
        <f>SUM(G139:G159)</f>
        <v>20</v>
      </c>
      <c r="H160" s="2">
        <f>SUM(H139:H159)</f>
        <v>10</v>
      </c>
      <c r="I160" s="2">
        <f>SUM(I139:I159)</f>
        <v>12</v>
      </c>
    </row>
  </sheetData>
  <hyperlinks>
    <hyperlink ref="E9" r:id="rId1" xr:uid="{00000000-0004-0000-0600-000002000000}"/>
    <hyperlink ref="D11" r:id="rId2" xr:uid="{00000000-0004-0000-0600-000003000000}"/>
    <hyperlink ref="E11" r:id="rId3" xr:uid="{00000000-0004-0000-0600-000004000000}"/>
    <hyperlink ref="E7" r:id="rId4" xr:uid="{00000000-0004-0000-0600-000008000000}"/>
    <hyperlink ref="D7" r:id="rId5" xr:uid="{00000000-0004-0000-0600-000009000000}"/>
    <hyperlink ref="D8" r:id="rId6" xr:uid="{00000000-0004-0000-0600-00000A000000}"/>
    <hyperlink ref="E8" r:id="rId7" xr:uid="{00000000-0004-0000-0600-00000B000000}"/>
    <hyperlink ref="E6" r:id="rId8" xr:uid="{00000000-0004-0000-0600-00000C000000}"/>
    <hyperlink ref="D19" r:id="rId9" xr:uid="{00000000-0004-0000-0600-00000D000000}"/>
    <hyperlink ref="D18" r:id="rId10" xr:uid="{00000000-0004-0000-0600-00000E000000}"/>
    <hyperlink ref="E18" r:id="rId11" xr:uid="{00000000-0004-0000-0600-00000F000000}"/>
    <hyperlink ref="D15" r:id="rId12" xr:uid="{00000000-0004-0000-0600-000010000000}"/>
    <hyperlink ref="E15" r:id="rId13" xr:uid="{00000000-0004-0000-0600-000011000000}"/>
    <hyperlink ref="E14" r:id="rId14" xr:uid="{00000000-0004-0000-0600-000012000000}"/>
    <hyperlink ref="D14" r:id="rId15" xr:uid="{00000000-0004-0000-0600-000013000000}"/>
    <hyperlink ref="D23" r:id="rId16" xr:uid="{00000000-0004-0000-0600-000014000000}"/>
    <hyperlink ref="E23" r:id="rId17" xr:uid="{00000000-0004-0000-0600-000015000000}"/>
    <hyperlink ref="E17" r:id="rId18" xr:uid="{00000000-0004-0000-0600-000016000000}"/>
    <hyperlink ref="D17" r:id="rId19" xr:uid="{00000000-0004-0000-0600-000017000000}"/>
    <hyperlink ref="E16" r:id="rId20" xr:uid="{00000000-0004-0000-0600-000018000000}"/>
    <hyperlink ref="E12" r:id="rId21" xr:uid="{00000000-0004-0000-0600-000019000000}"/>
    <hyperlink ref="D12" r:id="rId22" xr:uid="{00000000-0004-0000-0600-00001A000000}"/>
    <hyperlink ref="E10" r:id="rId23" xr:uid="{00000000-0004-0000-0600-00001B000000}"/>
    <hyperlink ref="D10" r:id="rId24" xr:uid="{00000000-0004-0000-0600-00001C000000}"/>
    <hyperlink ref="D24" r:id="rId25" xr:uid="{00000000-0004-0000-0600-00001D000000}"/>
    <hyperlink ref="E24" r:id="rId26" xr:uid="{00000000-0004-0000-0600-00001E000000}"/>
    <hyperlink ref="E26" r:id="rId27" xr:uid="{00000000-0004-0000-0600-000021000000}"/>
    <hyperlink ref="E27" r:id="rId28" xr:uid="{00000000-0004-0000-0600-000022000000}"/>
    <hyperlink ref="D28" r:id="rId29" xr:uid="{00000000-0004-0000-0600-000023000000}"/>
    <hyperlink ref="E28" r:id="rId30" xr:uid="{00000000-0004-0000-0600-000024000000}"/>
    <hyperlink ref="D29" r:id="rId31" xr:uid="{00000000-0004-0000-0600-000025000000}"/>
    <hyperlink ref="E29" r:id="rId32" xr:uid="{00000000-0004-0000-0600-000026000000}"/>
    <hyperlink ref="E30" r:id="rId33" xr:uid="{00000000-0004-0000-0600-000027000000}"/>
    <hyperlink ref="D30" r:id="rId34" xr:uid="{00000000-0004-0000-0600-000028000000}"/>
    <hyperlink ref="D31" r:id="rId35" xr:uid="{00000000-0004-0000-0600-00002B000000}"/>
    <hyperlink ref="E31" r:id="rId36" xr:uid="{00000000-0004-0000-0600-00002C000000}"/>
    <hyperlink ref="D32" r:id="rId37" xr:uid="{00000000-0004-0000-0600-00002D000000}"/>
    <hyperlink ref="E32" r:id="rId38" xr:uid="{00000000-0004-0000-0600-00002E000000}"/>
    <hyperlink ref="D33" r:id="rId39" xr:uid="{00000000-0004-0000-0600-00002F000000}"/>
    <hyperlink ref="E33" r:id="rId40" xr:uid="{00000000-0004-0000-0600-000030000000}"/>
    <hyperlink ref="E34" r:id="rId41" xr:uid="{00000000-0004-0000-0600-000031000000}"/>
    <hyperlink ref="D35" r:id="rId42" xr:uid="{00000000-0004-0000-0600-000032000000}"/>
    <hyperlink ref="E35" r:id="rId43" xr:uid="{00000000-0004-0000-0600-000033000000}"/>
    <hyperlink ref="D36" r:id="rId44" xr:uid="{00000000-0004-0000-0600-000034000000}"/>
    <hyperlink ref="E36" r:id="rId45" xr:uid="{00000000-0004-0000-0600-000035000000}"/>
    <hyperlink ref="D37" r:id="rId46" xr:uid="{00000000-0004-0000-0600-000036000000}"/>
    <hyperlink ref="E37" r:id="rId47" xr:uid="{00000000-0004-0000-0600-000037000000}"/>
    <hyperlink ref="D38" r:id="rId48" xr:uid="{00000000-0004-0000-0600-000038000000}"/>
    <hyperlink ref="E38" r:id="rId49" xr:uid="{00000000-0004-0000-0600-000039000000}"/>
    <hyperlink ref="D25" r:id="rId50" xr:uid="{00000000-0004-0000-0600-00003A000000}"/>
    <hyperlink ref="E25" r:id="rId51" xr:uid="{00000000-0004-0000-0600-00003B000000}"/>
    <hyperlink ref="D39" r:id="rId52" xr:uid="{00000000-0004-0000-0600-00003C000000}"/>
    <hyperlink ref="E39" r:id="rId53" xr:uid="{00000000-0004-0000-0600-00003D000000}"/>
    <hyperlink ref="D40" r:id="rId54" xr:uid="{00000000-0004-0000-0600-00003E000000}"/>
    <hyperlink ref="E40" r:id="rId55" xr:uid="{00000000-0004-0000-0600-00003F000000}"/>
    <hyperlink ref="D41" r:id="rId56" xr:uid="{00000000-0004-0000-0600-000040000000}"/>
    <hyperlink ref="E41" r:id="rId57" xr:uid="{00000000-0004-0000-0600-000041000000}"/>
    <hyperlink ref="E42" r:id="rId58" xr:uid="{00000000-0004-0000-0600-000042000000}"/>
    <hyperlink ref="D43" r:id="rId59" xr:uid="{00000000-0004-0000-0600-000043000000}"/>
    <hyperlink ref="E43" r:id="rId60" xr:uid="{00000000-0004-0000-0600-000044000000}"/>
    <hyperlink ref="D44" r:id="rId61" xr:uid="{00000000-0004-0000-0600-000045000000}"/>
    <hyperlink ref="E44" r:id="rId62" xr:uid="{00000000-0004-0000-0600-000046000000}"/>
    <hyperlink ref="D45" r:id="rId63" xr:uid="{00000000-0004-0000-0600-000047000000}"/>
    <hyperlink ref="E45" r:id="rId64" xr:uid="{00000000-0004-0000-0600-000048000000}"/>
    <hyperlink ref="I10" r:id="rId65" xr:uid="{00000000-0004-0000-0600-000049000000}"/>
    <hyperlink ref="D26" r:id="rId66" xr:uid="{00000000-0004-0000-0600-00004A000000}"/>
    <hyperlink ref="E46" r:id="rId67" xr:uid="{00000000-0004-0000-0600-00004B000000}"/>
    <hyperlink ref="D46" r:id="rId68" xr:uid="{00000000-0004-0000-0600-00004C000000}"/>
    <hyperlink ref="D47" r:id="rId69" xr:uid="{00000000-0004-0000-0600-00004D000000}"/>
    <hyperlink ref="E47" r:id="rId70" xr:uid="{00000000-0004-0000-0600-00004E000000}"/>
    <hyperlink ref="D48" r:id="rId71" xr:uid="{00000000-0004-0000-0600-00004F000000}"/>
    <hyperlink ref="E48" r:id="rId72" xr:uid="{00000000-0004-0000-0600-000050000000}"/>
    <hyperlink ref="D49" r:id="rId73" xr:uid="{00000000-0004-0000-0600-000051000000}"/>
    <hyperlink ref="E49" r:id="rId74" xr:uid="{00000000-0004-0000-0600-000052000000}"/>
    <hyperlink ref="D50" r:id="rId75" xr:uid="{00000000-0004-0000-0600-000053000000}"/>
    <hyperlink ref="E50" r:id="rId76" xr:uid="{00000000-0004-0000-0600-000054000000}"/>
    <hyperlink ref="D51" r:id="rId77" xr:uid="{00000000-0004-0000-0600-000055000000}"/>
    <hyperlink ref="E51" r:id="rId78" xr:uid="{00000000-0004-0000-0600-000056000000}"/>
    <hyperlink ref="D52" r:id="rId79" xr:uid="{00000000-0004-0000-0600-000057000000}"/>
    <hyperlink ref="E52" r:id="rId80" xr:uid="{00000000-0004-0000-0600-000058000000}"/>
    <hyperlink ref="D53" r:id="rId81" xr:uid="{00000000-0004-0000-0600-000059000000}"/>
    <hyperlink ref="E53" r:id="rId82" xr:uid="{00000000-0004-0000-0600-00005A000000}"/>
    <hyperlink ref="E54" r:id="rId83" xr:uid="{00000000-0004-0000-0600-00005B000000}"/>
    <hyperlink ref="I17" r:id="rId84" xr:uid="{00000000-0004-0000-0600-00005C000000}"/>
    <hyperlink ref="E55" r:id="rId85" xr:uid="{00000000-0004-0000-0600-00005D000000}"/>
    <hyperlink ref="D56" r:id="rId86" xr:uid="{00000000-0004-0000-0600-00005E000000}"/>
    <hyperlink ref="E56" r:id="rId87" xr:uid="{00000000-0004-0000-0600-00005F000000}"/>
    <hyperlink ref="D57" r:id="rId88" xr:uid="{00000000-0004-0000-0600-000060000000}"/>
    <hyperlink ref="E57" r:id="rId89" xr:uid="{00000000-0004-0000-0600-000061000000}"/>
    <hyperlink ref="D58" r:id="rId90" xr:uid="{00000000-0004-0000-0600-000062000000}"/>
    <hyperlink ref="E58" r:id="rId91" xr:uid="{00000000-0004-0000-0600-000063000000}"/>
    <hyperlink ref="D59" r:id="rId92" xr:uid="{00000000-0004-0000-0600-000064000000}"/>
    <hyperlink ref="E59" r:id="rId93" xr:uid="{00000000-0004-0000-0600-000065000000}"/>
    <hyperlink ref="E60" r:id="rId94" xr:uid="{00000000-0004-0000-0600-000066000000}"/>
    <hyperlink ref="D61" r:id="rId95" xr:uid="{00000000-0004-0000-0600-000067000000}"/>
    <hyperlink ref="E61" r:id="rId96" xr:uid="{00000000-0004-0000-0600-000068000000}"/>
    <hyperlink ref="D62" r:id="rId97" xr:uid="{00000000-0004-0000-0600-000069000000}"/>
    <hyperlink ref="E62" r:id="rId98" xr:uid="{00000000-0004-0000-0600-00006A000000}"/>
    <hyperlink ref="E63" r:id="rId99" xr:uid="{00000000-0004-0000-0600-00006B000000}"/>
    <hyperlink ref="D63" r:id="rId100" xr:uid="{00000000-0004-0000-0600-00006C000000}"/>
    <hyperlink ref="E65" r:id="rId101" xr:uid="{00000000-0004-0000-0600-00006D000000}"/>
    <hyperlink ref="D66" r:id="rId102" xr:uid="{00000000-0004-0000-0600-00006E000000}"/>
    <hyperlink ref="E66" r:id="rId103" xr:uid="{00000000-0004-0000-0600-00006F000000}"/>
    <hyperlink ref="E67" r:id="rId104" xr:uid="{00000000-0004-0000-0600-000070000000}"/>
    <hyperlink ref="D68" r:id="rId105" xr:uid="{00000000-0004-0000-0600-000071000000}"/>
    <hyperlink ref="E68" r:id="rId106" xr:uid="{00000000-0004-0000-0600-000072000000}"/>
    <hyperlink ref="D69" r:id="rId107" xr:uid="{00000000-0004-0000-0600-000073000000}"/>
    <hyperlink ref="E69" r:id="rId108" xr:uid="{00000000-0004-0000-0600-000074000000}"/>
    <hyperlink ref="D70" r:id="rId109" xr:uid="{00000000-0004-0000-0600-000077000000}"/>
    <hyperlink ref="D71" r:id="rId110" xr:uid="{00000000-0004-0000-0600-000078000000}"/>
    <hyperlink ref="E71" r:id="rId111" xr:uid="{00000000-0004-0000-0600-000079000000}"/>
    <hyperlink ref="D72" r:id="rId112" xr:uid="{00000000-0004-0000-0600-00007A000000}"/>
    <hyperlink ref="E72" r:id="rId113" xr:uid="{00000000-0004-0000-0600-00007B000000}"/>
    <hyperlink ref="E74" r:id="rId114" xr:uid="{00000000-0004-0000-0600-00007E000000}"/>
    <hyperlink ref="D74" r:id="rId115" xr:uid="{00000000-0004-0000-0600-00007F000000}"/>
    <hyperlink ref="E75" r:id="rId116" xr:uid="{00000000-0004-0000-0600-000080000000}"/>
    <hyperlink ref="E76" r:id="rId117" xr:uid="{00000000-0004-0000-0600-000081000000}"/>
    <hyperlink ref="E77" r:id="rId118" xr:uid="{00000000-0004-0000-0600-000082000000}"/>
    <hyperlink ref="D77" r:id="rId119" xr:uid="{00000000-0004-0000-0600-000083000000}"/>
    <hyperlink ref="E78" r:id="rId120" xr:uid="{00000000-0004-0000-0600-000086000000}"/>
    <hyperlink ref="E79" r:id="rId121" xr:uid="{00000000-0004-0000-0600-000087000000}"/>
    <hyperlink ref="E80" r:id="rId122" xr:uid="{00000000-0004-0000-0600-000088000000}"/>
    <hyperlink ref="D81" r:id="rId123" xr:uid="{00000000-0004-0000-0600-000089000000}"/>
    <hyperlink ref="E81" r:id="rId124" xr:uid="{00000000-0004-0000-0600-00008A000000}"/>
    <hyperlink ref="D79" r:id="rId125" xr:uid="{00000000-0004-0000-0600-00008B000000}"/>
    <hyperlink ref="E82" r:id="rId126" xr:uid="{00000000-0004-0000-0600-00008C000000}"/>
    <hyperlink ref="E83" r:id="rId127" xr:uid="{00000000-0004-0000-0600-00008D000000}"/>
    <hyperlink ref="E84" r:id="rId128" xr:uid="{00000000-0004-0000-0600-00008E000000}"/>
    <hyperlink ref="E85" r:id="rId129" xr:uid="{00000000-0004-0000-0600-00008F000000}"/>
    <hyperlink ref="I43" r:id="rId130" xr:uid="{00000000-0004-0000-0600-000090000000}"/>
    <hyperlink ref="D86" r:id="rId131" xr:uid="{00000000-0004-0000-0600-000091000000}"/>
    <hyperlink ref="E86" r:id="rId132" xr:uid="{00000000-0004-0000-0600-000092000000}"/>
    <hyperlink ref="I35" r:id="rId133" xr:uid="{00000000-0004-0000-0600-000093000000}"/>
    <hyperlink ref="I36" r:id="rId134" xr:uid="{00000000-0004-0000-0600-000094000000}"/>
    <hyperlink ref="E87" r:id="rId135" xr:uid="{00000000-0004-0000-0600-000095000000}"/>
    <hyperlink ref="E88" r:id="rId136" xr:uid="{00000000-0004-0000-0600-000096000000}"/>
    <hyperlink ref="I30" r:id="rId137" xr:uid="{00000000-0004-0000-0600-000097000000}"/>
    <hyperlink ref="I29" r:id="rId138" xr:uid="{00000000-0004-0000-0600-000098000000}"/>
    <hyperlink ref="I15" r:id="rId139" xr:uid="{00000000-0004-0000-0600-000099000000}"/>
    <hyperlink ref="E90" r:id="rId140" xr:uid="{00000000-0004-0000-0600-00009A000000}"/>
    <hyperlink ref="D91" r:id="rId141" xr:uid="{00000000-0004-0000-0600-00009B000000}"/>
    <hyperlink ref="E91" r:id="rId142" xr:uid="{00000000-0004-0000-0600-00009C000000}"/>
    <hyperlink ref="E92" r:id="rId143" xr:uid="{00000000-0004-0000-0600-00009D000000}"/>
    <hyperlink ref="D92" r:id="rId144" xr:uid="{00000000-0004-0000-0600-00009E000000}"/>
    <hyperlink ref="E93" r:id="rId145" xr:uid="{00000000-0004-0000-0600-00009F000000}"/>
    <hyperlink ref="I61" r:id="rId146" xr:uid="{00000000-0004-0000-0600-0000A0000000}"/>
    <hyperlink ref="E94" r:id="rId147" xr:uid="{00000000-0004-0000-0600-0000A1000000}"/>
    <hyperlink ref="D94" r:id="rId148" xr:uid="{00000000-0004-0000-0600-0000A2000000}"/>
    <hyperlink ref="I73" r:id="rId149" xr:uid="{00000000-0004-0000-0600-0000A3000000}"/>
    <hyperlink ref="I52" r:id="rId150" xr:uid="{00000000-0004-0000-0600-0000A4000000}"/>
    <hyperlink ref="I45" r:id="rId151" xr:uid="{00000000-0004-0000-0600-0000A5000000}"/>
    <hyperlink ref="I38" r:id="rId152" xr:uid="{00000000-0004-0000-0600-0000A6000000}"/>
    <hyperlink ref="I31" r:id="rId153" xr:uid="{00000000-0004-0000-0600-0000A7000000}"/>
    <hyperlink ref="I24" r:id="rId154" xr:uid="{00000000-0004-0000-0600-0000A8000000}"/>
    <hyperlink ref="D95" r:id="rId155" xr:uid="{00000000-0004-0000-0600-0000A9000000}"/>
    <hyperlink ref="D96" r:id="rId156" xr:uid="{00000000-0004-0000-0600-0000AA000000}"/>
    <hyperlink ref="E96" r:id="rId157" xr:uid="{00000000-0004-0000-0600-0000AB000000}"/>
    <hyperlink ref="I81" r:id="rId158" xr:uid="{00000000-0004-0000-0600-0000AC000000}"/>
    <hyperlink ref="E99" r:id="rId159" xr:uid="{00000000-0004-0000-0600-0000AF000000}"/>
    <hyperlink ref="E100" r:id="rId160" xr:uid="{00000000-0004-0000-0600-0000B0000000}"/>
    <hyperlink ref="D101" r:id="rId161" xr:uid="{00000000-0004-0000-0600-0000B1000000}"/>
    <hyperlink ref="E101" r:id="rId162" xr:uid="{00000000-0004-0000-0600-0000B2000000}"/>
    <hyperlink ref="I79" r:id="rId163" xr:uid="{00000000-0004-0000-0600-0000B3000000}"/>
    <hyperlink ref="I78" r:id="rId164" xr:uid="{00000000-0004-0000-0600-0000B4000000}"/>
    <hyperlink ref="I90" r:id="rId165" xr:uid="{00000000-0004-0000-0600-0000B5000000}"/>
    <hyperlink ref="I70" r:id="rId166" xr:uid="{00000000-0004-0000-0600-0000B9000000}"/>
    <hyperlink ref="I71" r:id="rId167" xr:uid="{00000000-0004-0000-0600-0000BA000000}"/>
    <hyperlink ref="D102" r:id="rId168" xr:uid="{00000000-0004-0000-0600-0000BB000000}"/>
    <hyperlink ref="E102" r:id="rId169" xr:uid="{00000000-0004-0000-0600-0000BC000000}"/>
    <hyperlink ref="I87" r:id="rId170" xr:uid="{00000000-0004-0000-0600-0000BD000000}"/>
    <hyperlink ref="I88" r:id="rId171" xr:uid="{00000000-0004-0000-0600-0000BE000000}"/>
    <hyperlink ref="D104" r:id="rId172" xr:uid="{00000000-0004-0000-0600-0000BF000000}"/>
    <hyperlink ref="E105" r:id="rId173" xr:uid="{00000000-0004-0000-0600-0000C0000000}"/>
    <hyperlink ref="E106" r:id="rId174" xr:uid="{00000000-0004-0000-0600-0000C1000000}"/>
    <hyperlink ref="E107" r:id="rId175" xr:uid="{00000000-0004-0000-0600-0000C2000000}"/>
    <hyperlink ref="I98" r:id="rId176" xr:uid="{00000000-0004-0000-0600-0000C4000000}"/>
    <hyperlink ref="E108" r:id="rId177" xr:uid="{00000000-0004-0000-0600-0000C5000000}"/>
    <hyperlink ref="I105" r:id="rId178" xr:uid="{00000000-0004-0000-0600-0000C6000000}"/>
    <hyperlink ref="I107" r:id="rId179" xr:uid="{00000000-0004-0000-0600-0000C7000000}"/>
    <hyperlink ref="E109" r:id="rId180" xr:uid="{00000000-0004-0000-0600-0000C8000000}"/>
    <hyperlink ref="I115" r:id="rId181" xr:uid="{00000000-0004-0000-0600-0000CA000000}"/>
    <hyperlink ref="I120" r:id="rId182" xr:uid="{00000000-0004-0000-0600-0000CB000000}"/>
    <hyperlink ref="I119" r:id="rId183" xr:uid="{00000000-0004-0000-0600-0000CC000000}"/>
    <hyperlink ref="I122" r:id="rId184" xr:uid="{00000000-0004-0000-0600-0000CD000000}"/>
    <hyperlink ref="E110" r:id="rId185" xr:uid="{00000000-0004-0000-0600-0000CE000000}"/>
    <hyperlink ref="I130" r:id="rId186" xr:uid="{00000000-0004-0000-0600-0000CF000000}"/>
    <hyperlink ref="E111" r:id="rId187" xr:uid="{00000000-0004-0000-0600-0000D0000000}"/>
    <hyperlink ref="D111" r:id="rId188" xr:uid="{00000000-0004-0000-0600-0000D1000000}"/>
    <hyperlink ref="D112" r:id="rId189" xr:uid="{00000000-0004-0000-0600-0000D2000000}"/>
    <hyperlink ref="E112" r:id="rId190" xr:uid="{00000000-0004-0000-0600-0000D3000000}"/>
    <hyperlink ref="I127" r:id="rId191" xr:uid="{00000000-0004-0000-0600-0000D4000000}"/>
    <hyperlink ref="I128" r:id="rId192" xr:uid="{00000000-0004-0000-0600-0000D5000000}"/>
    <hyperlink ref="E113" r:id="rId193" xr:uid="{00000000-0004-0000-0600-0000D6000000}"/>
    <hyperlink ref="D75" r:id="rId194" xr:uid="{AB3784D6-4450-449D-B05F-7DCCEB46A10C}"/>
    <hyperlink ref="I137" r:id="rId195" xr:uid="{C9357182-F9D9-4056-B85B-A58BA2C7D2D6}"/>
    <hyperlink ref="D114" r:id="rId196" xr:uid="{16EB1A3C-C8AC-4916-8B1D-60EA7AFFC45C}"/>
    <hyperlink ref="E114" r:id="rId197" xr:uid="{59A0A793-1227-406F-8FB9-FC98731782F7}"/>
    <hyperlink ref="E115" r:id="rId198" xr:uid="{25321405-4EEA-4773-A13B-2F1D0FF0E1D2}"/>
    <hyperlink ref="I113" r:id="rId199" xr:uid="{CC8406D6-7D84-40EE-99B9-F497DD673009}"/>
    <hyperlink ref="I112" r:id="rId200" xr:uid="{ED1F9575-1D9B-41E1-8A67-02889E56E4B1}"/>
    <hyperlink ref="E116" r:id="rId201" xr:uid="{F8EAB226-1DA5-481E-AD60-E58ECAC701CD}"/>
    <hyperlink ref="E117" r:id="rId202" xr:uid="{0A502292-2511-4C6A-9D79-5B6A4053589D}"/>
    <hyperlink ref="I96" r:id="rId203" xr:uid="{8C430FF2-AC45-439F-9B7A-E7FFEF117410}"/>
    <hyperlink ref="I135" r:id="rId204" xr:uid="{FC265B0B-CA19-40CE-84CF-1ED38E8B8A70}"/>
    <hyperlink ref="I134" r:id="rId205" xr:uid="{D2EC1974-6AB9-4E40-A031-3EC1E7D95929}"/>
    <hyperlink ref="D118" r:id="rId206" xr:uid="{7EFCEBF3-D183-46D5-BCA9-7E896DE3D6AF}"/>
    <hyperlink ref="E119" r:id="rId207" xr:uid="{C486073B-93F6-42C5-A79A-A6562CB57176}"/>
    <hyperlink ref="D120" r:id="rId208" xr:uid="{4A30D6AC-DAA3-443D-A0DD-7147F1A38AA8}"/>
    <hyperlink ref="E120" r:id="rId209" xr:uid="{5F762268-1C07-4242-BDCE-9AFF4C672476}"/>
    <hyperlink ref="I50" r:id="rId210" xr:uid="{0CF1E420-E202-4445-B026-B5A8BC8A22C6}"/>
    <hyperlink ref="E121" r:id="rId211" xr:uid="{5F54B894-4D31-4894-A092-2D133816EDB5}"/>
    <hyperlink ref="E122" r:id="rId212" xr:uid="{7CBE5B47-3780-4F40-8680-E00E88EB51AA}"/>
    <hyperlink ref="E123" r:id="rId213" xr:uid="{0DD45337-A18D-47C1-ABCF-2C0B624A9FEE}"/>
  </hyperlinks>
  <pageMargins left="0.7" right="0.7" top="0.75" bottom="0.75" header="0.3" footer="0.3"/>
  <pageSetup orientation="portrait" r:id="rId214"/>
  <legacyDrawing r:id="rId2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4F5E-9AF7-40A5-B682-2CB471427E21}">
  <dimension ref="A2:E21"/>
  <sheetViews>
    <sheetView topLeftCell="A6" workbookViewId="0">
      <selection activeCell="A18" sqref="A18:E21"/>
    </sheetView>
  </sheetViews>
  <sheetFormatPr defaultRowHeight="14.25" x14ac:dyDescent="0.45"/>
  <cols>
    <col min="1" max="1" width="16.9296875" bestFit="1" customWidth="1"/>
    <col min="2" max="2" width="4.3984375" bestFit="1" customWidth="1"/>
    <col min="3" max="3" width="4.73046875" bestFit="1" customWidth="1"/>
    <col min="4" max="4" width="13.33203125" bestFit="1" customWidth="1"/>
    <col min="5" max="5" width="7.06640625" bestFit="1" customWidth="1"/>
  </cols>
  <sheetData>
    <row r="2" spans="1:5" x14ac:dyDescent="0.45">
      <c r="A2" s="20" t="s">
        <v>5</v>
      </c>
      <c r="B2" s="20" t="s">
        <v>1034</v>
      </c>
      <c r="C2" s="20" t="s">
        <v>509</v>
      </c>
      <c r="D2" s="20" t="s">
        <v>1035</v>
      </c>
      <c r="E2" s="20" t="s">
        <v>177</v>
      </c>
    </row>
    <row r="3" spans="1:5" x14ac:dyDescent="0.45">
      <c r="A3" s="83" t="s">
        <v>1037</v>
      </c>
      <c r="B3" s="20"/>
      <c r="C3" s="20"/>
      <c r="D3" s="20"/>
      <c r="E3" s="20"/>
    </row>
    <row r="4" spans="1:5" x14ac:dyDescent="0.45">
      <c r="A4" s="20" t="s">
        <v>653</v>
      </c>
      <c r="B4" s="20">
        <v>1</v>
      </c>
      <c r="C4" s="20">
        <v>681</v>
      </c>
      <c r="D4" s="20">
        <v>597</v>
      </c>
      <c r="E4" s="20">
        <f t="shared" ref="E4:E10" si="0">B4*D4</f>
        <v>597</v>
      </c>
    </row>
    <row r="5" spans="1:5" x14ac:dyDescent="0.45">
      <c r="A5" s="20" t="s">
        <v>1026</v>
      </c>
      <c r="B5" s="20">
        <v>1</v>
      </c>
      <c r="C5" s="20">
        <v>2276</v>
      </c>
      <c r="D5" s="20">
        <v>1783</v>
      </c>
      <c r="E5" s="20">
        <f t="shared" si="0"/>
        <v>1783</v>
      </c>
    </row>
    <row r="6" spans="1:5" x14ac:dyDescent="0.45">
      <c r="A6" s="20" t="s">
        <v>1027</v>
      </c>
      <c r="B6" s="20">
        <v>2</v>
      </c>
      <c r="C6" s="20">
        <v>1164</v>
      </c>
      <c r="D6" s="20">
        <v>912</v>
      </c>
      <c r="E6" s="20">
        <f t="shared" si="0"/>
        <v>1824</v>
      </c>
    </row>
    <row r="7" spans="1:5" x14ac:dyDescent="0.45">
      <c r="A7" s="20" t="s">
        <v>747</v>
      </c>
      <c r="B7" s="20">
        <v>1</v>
      </c>
      <c r="C7" s="20">
        <v>2313</v>
      </c>
      <c r="D7" s="20">
        <v>1812</v>
      </c>
      <c r="E7" s="20">
        <f t="shared" si="0"/>
        <v>1812</v>
      </c>
    </row>
    <row r="8" spans="1:5" x14ac:dyDescent="0.45">
      <c r="A8" s="20" t="s">
        <v>1036</v>
      </c>
      <c r="B8" s="20">
        <v>1</v>
      </c>
      <c r="C8" s="20">
        <v>1256</v>
      </c>
      <c r="D8" s="20">
        <v>984</v>
      </c>
      <c r="E8" s="20">
        <f t="shared" si="0"/>
        <v>984</v>
      </c>
    </row>
    <row r="9" spans="1:5" x14ac:dyDescent="0.45">
      <c r="A9" s="20" t="s">
        <v>760</v>
      </c>
      <c r="B9" s="20">
        <v>1</v>
      </c>
      <c r="C9" s="20">
        <v>2306</v>
      </c>
      <c r="D9" s="20">
        <v>1848</v>
      </c>
      <c r="E9" s="20">
        <f t="shared" si="0"/>
        <v>1848</v>
      </c>
    </row>
    <row r="10" spans="1:5" x14ac:dyDescent="0.45">
      <c r="A10" s="20" t="s">
        <v>1030</v>
      </c>
      <c r="B10" s="20">
        <v>1</v>
      </c>
      <c r="C10" s="20">
        <v>2091</v>
      </c>
      <c r="D10" s="20">
        <v>1639</v>
      </c>
      <c r="E10" s="20">
        <f t="shared" si="0"/>
        <v>1639</v>
      </c>
    </row>
    <row r="12" spans="1:5" x14ac:dyDescent="0.45">
      <c r="A12" s="24" t="s">
        <v>1038</v>
      </c>
    </row>
    <row r="13" spans="1:5" x14ac:dyDescent="0.45">
      <c r="A13" s="20" t="s">
        <v>748</v>
      </c>
      <c r="B13" s="20">
        <v>1</v>
      </c>
      <c r="C13" s="20">
        <v>2785</v>
      </c>
      <c r="D13" s="20">
        <v>2182</v>
      </c>
      <c r="E13" s="20">
        <f>B13*D13</f>
        <v>2182</v>
      </c>
    </row>
    <row r="14" spans="1:5" x14ac:dyDescent="0.45">
      <c r="A14" s="20" t="s">
        <v>1031</v>
      </c>
      <c r="B14" s="20">
        <v>1</v>
      </c>
      <c r="C14" s="20">
        <v>2672</v>
      </c>
      <c r="D14" s="20">
        <v>2094</v>
      </c>
      <c r="E14" s="20">
        <f>B14*D14</f>
        <v>2094</v>
      </c>
    </row>
    <row r="15" spans="1:5" x14ac:dyDescent="0.45">
      <c r="A15" s="20" t="s">
        <v>1028</v>
      </c>
      <c r="B15" s="20">
        <v>1</v>
      </c>
      <c r="C15" s="20">
        <v>2731</v>
      </c>
      <c r="D15" s="20">
        <v>2173</v>
      </c>
      <c r="E15" s="20">
        <f>B15*D15</f>
        <v>2173</v>
      </c>
    </row>
    <row r="18" spans="1:5" x14ac:dyDescent="0.45">
      <c r="A18" s="20" t="s">
        <v>1026</v>
      </c>
      <c r="B18" s="20">
        <v>2</v>
      </c>
      <c r="C18" s="20">
        <v>2276</v>
      </c>
      <c r="D18" s="20">
        <v>1783</v>
      </c>
      <c r="E18" s="20">
        <f>B18*D18</f>
        <v>3566</v>
      </c>
    </row>
    <row r="19" spans="1:5" x14ac:dyDescent="0.45">
      <c r="A19" s="20" t="s">
        <v>1029</v>
      </c>
      <c r="B19" s="20">
        <v>1</v>
      </c>
      <c r="C19" s="20">
        <v>1352</v>
      </c>
      <c r="D19" s="20">
        <v>1059</v>
      </c>
      <c r="E19" s="20">
        <f>B19*D19</f>
        <v>1059</v>
      </c>
    </row>
    <row r="20" spans="1:5" x14ac:dyDescent="0.45">
      <c r="A20" s="20" t="s">
        <v>653</v>
      </c>
      <c r="B20" s="20">
        <v>1</v>
      </c>
      <c r="C20" s="20">
        <v>681</v>
      </c>
      <c r="D20" s="20">
        <v>597</v>
      </c>
      <c r="E20" s="20">
        <f>B20*D20</f>
        <v>597</v>
      </c>
    </row>
    <row r="21" spans="1:5" x14ac:dyDescent="0.45">
      <c r="A21" s="20" t="s">
        <v>541</v>
      </c>
      <c r="B21" s="20">
        <v>1</v>
      </c>
      <c r="C21" s="20">
        <v>848</v>
      </c>
      <c r="D21" s="20">
        <v>664</v>
      </c>
      <c r="E21" s="20">
        <f>B21*D21</f>
        <v>664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4101F-FE39-4F85-A0DD-8C4DEF08981A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IDPW</vt:lpstr>
      <vt:lpstr>Diet plan</vt:lpstr>
      <vt:lpstr>Client Membership</vt:lpstr>
      <vt:lpstr>Clients Diet</vt:lpstr>
      <vt:lpstr>Points</vt:lpstr>
      <vt:lpstr>Address</vt:lpstr>
      <vt:lpstr>USIDPW</vt:lpstr>
      <vt:lpstr>Sheet1</vt:lpstr>
      <vt:lpstr>Sheet2</vt:lpstr>
      <vt:lpstr>Sheet4</vt:lpstr>
      <vt:lpstr>Sheet8</vt:lpstr>
      <vt:lpstr>Sheet5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Bareja, Gagan</dc:creator>
  <cp:lastModifiedBy>Swaasthyam</cp:lastModifiedBy>
  <dcterms:created xsi:type="dcterms:W3CDTF">2014-10-21T12:29:54Z</dcterms:created>
  <dcterms:modified xsi:type="dcterms:W3CDTF">2023-08-07T17:21:01Z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